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659" activeTab="6"/>
  </bookViews>
  <sheets>
    <sheet name="PL" sheetId="1" r:id="rId1"/>
    <sheet name="BS" sheetId="2" r:id="rId2"/>
    <sheet name="EQ" sheetId="3" r:id="rId3"/>
    <sheet name="CF" sheetId="4" r:id="rId4"/>
    <sheet name="n1" sheetId="5" r:id="rId5"/>
    <sheet name="n2" sheetId="6" r:id="rId6"/>
    <sheet name="n3" sheetId="7" r:id="rId7"/>
    <sheet name="n4" sheetId="8" r:id="rId8"/>
    <sheet name="n5" sheetId="9" r:id="rId9"/>
    <sheet name="n6" sheetId="10" r:id="rId10"/>
  </sheets>
  <externalReferences>
    <externalReference r:id="rId13"/>
  </externalReferences>
  <definedNames>
    <definedName name="_xlnm.Print_Area" localSheetId="1">'BS'!$A$1:$E$56</definedName>
    <definedName name="_xlnm.Print_Area" localSheetId="2">'EQ'!$A$1:$H$40</definedName>
    <definedName name="_xlnm.Print_Area" localSheetId="4">'n1'!$A$1:$D$58</definedName>
    <definedName name="_xlnm.Print_Area" localSheetId="5">'n2'!$A$1:$I$66</definedName>
    <definedName name="_xlnm.Print_Area" localSheetId="6">'n3'!$A$1:$J$58</definedName>
    <definedName name="_xlnm.Print_Area" localSheetId="7">'n4'!$A$1:$H$64</definedName>
    <definedName name="_xlnm.Print_Area" localSheetId="8">'n5'!$A$1:$H$60</definedName>
    <definedName name="_xlnm.Print_Area" localSheetId="9">'n6'!$A$1:$H$39</definedName>
    <definedName name="_xlnm.Print_Area" localSheetId="0">'PL'!$A$1:$I$53</definedName>
  </definedNames>
  <calcPr fullCalcOnLoad="1"/>
</workbook>
</file>

<file path=xl/sharedStrings.xml><?xml version="1.0" encoding="utf-8"?>
<sst xmlns="http://schemas.openxmlformats.org/spreadsheetml/2006/main" count="300" uniqueCount="217">
  <si>
    <t>Finance costs</t>
  </si>
  <si>
    <t>CUMULATIVE PERIOD</t>
  </si>
  <si>
    <t>INDIVIDUAL PERIOD</t>
  </si>
  <si>
    <t>(Company No : 333769-X )</t>
  </si>
  <si>
    <t>AS AT</t>
  </si>
  <si>
    <t>Share capital</t>
  </si>
  <si>
    <t>Share premium</t>
  </si>
  <si>
    <t>Total</t>
  </si>
  <si>
    <t>Revenue</t>
  </si>
  <si>
    <t>Property, plant and equipment</t>
  </si>
  <si>
    <t>Inventories</t>
  </si>
  <si>
    <t>UNAUDITED CONDENSED CONSOLIDATED INCOME STATEMENT</t>
  </si>
  <si>
    <t>Cost of sales</t>
  </si>
  <si>
    <t>Gross profit</t>
  </si>
  <si>
    <t>Other income</t>
  </si>
  <si>
    <t>Administration expenses</t>
  </si>
  <si>
    <t>Income tax expenses</t>
  </si>
  <si>
    <t>Profit/(loss) for the period</t>
  </si>
  <si>
    <t>Profit/(loss) before tax</t>
  </si>
  <si>
    <t>Earnings/(loss) per share (sen) :</t>
  </si>
  <si>
    <t>Diluted</t>
  </si>
  <si>
    <t>Dividends per share (sen)</t>
  </si>
  <si>
    <t>CHANGHUAT CORPORATION BERHAD (Incorporated in Malaysia)</t>
  </si>
  <si>
    <t>Basic *</t>
  </si>
  <si>
    <t>N/A</t>
  </si>
  <si>
    <t>* Based on 41,998,950 ordinary shares</t>
  </si>
  <si>
    <t>RM '000</t>
  </si>
  <si>
    <t>30/06/2006</t>
  </si>
  <si>
    <t>(Restated)</t>
  </si>
  <si>
    <t>UNAUDITED CONDENSED CONSOLIDATED BALANCE SHEET</t>
  </si>
  <si>
    <t>Trade receivables</t>
  </si>
  <si>
    <t>Other receivables</t>
  </si>
  <si>
    <t>Other payables</t>
  </si>
  <si>
    <t>ASSETS</t>
  </si>
  <si>
    <t>Non-current assets</t>
  </si>
  <si>
    <t>Investment properties</t>
  </si>
  <si>
    <t>Current assets</t>
  </si>
  <si>
    <t>Tax recoverables</t>
  </si>
  <si>
    <t>Cash and bank balances</t>
  </si>
  <si>
    <t>TOTAL ASSETS</t>
  </si>
  <si>
    <t>EQUITY AND LIABILITIES</t>
  </si>
  <si>
    <t>Foreign exchange reserve</t>
  </si>
  <si>
    <t>Retained profit</t>
  </si>
  <si>
    <t>Total equity</t>
  </si>
  <si>
    <t xml:space="preserve">Non-current liabilities </t>
  </si>
  <si>
    <t>Borrowings</t>
  </si>
  <si>
    <t xml:space="preserve">Deferred tax liabilities </t>
  </si>
  <si>
    <t xml:space="preserve">Current liabilities </t>
  </si>
  <si>
    <t xml:space="preserve">Trade payables </t>
  </si>
  <si>
    <t xml:space="preserve">Total liabilities </t>
  </si>
  <si>
    <t xml:space="preserve">TOTAL EQUITY AND LIABILITIES </t>
  </si>
  <si>
    <t xml:space="preserve">Tax payable </t>
  </si>
  <si>
    <t>UNAUDITED CONDENSED CONSOLIDATED STATEMENT OF CHANGES IN EQUITY</t>
  </si>
  <si>
    <t>At 1 July 2005</t>
  </si>
  <si>
    <t>Net assets per share attributable to ordinary</t>
  </si>
  <si>
    <t xml:space="preserve"> equity holders of the parent (RM)</t>
  </si>
  <si>
    <t>Foreign exchange translation</t>
  </si>
  <si>
    <t>At 1 July 2006</t>
  </si>
  <si>
    <t>UNAUDITED CONDENSED CONSOLIDATED CASH FLOW STATEMENT</t>
  </si>
  <si>
    <t>Net cash (used in)/genarated from operating activities</t>
  </si>
  <si>
    <t xml:space="preserve">Net cash used in investing activities </t>
  </si>
  <si>
    <t>Net cash generated from/(used in) financing activities</t>
  </si>
  <si>
    <t>Net decrease in cash and cash equivalents</t>
  </si>
  <si>
    <t>Effects of exchange rate changes</t>
  </si>
  <si>
    <t>Cash and cash equivalents at end of financial period</t>
  </si>
  <si>
    <t>Cash and cash equivalents at beginning of financial period</t>
  </si>
  <si>
    <t>Cash and cash equivalents at the end of the financial period comprise the following:</t>
  </si>
  <si>
    <t xml:space="preserve">As at </t>
  </si>
  <si>
    <t xml:space="preserve">Cash and bank balances </t>
  </si>
  <si>
    <t>Bank overdrafts (included within short term borrowings in Note 23)</t>
  </si>
  <si>
    <t xml:space="preserve">PART A – EXPLANATORY NOTES PURSUANT TO FRS 134 </t>
  </si>
  <si>
    <t>BASIS OF PREPARATION</t>
  </si>
  <si>
    <t>1)</t>
  </si>
  <si>
    <t xml:space="preserve">CHANGES IN ACCOUNTING POLICIES </t>
  </si>
  <si>
    <t>2)</t>
  </si>
  <si>
    <t>FRS 2</t>
  </si>
  <si>
    <t>FRS 3</t>
  </si>
  <si>
    <t>FRS 5</t>
  </si>
  <si>
    <t>FRS 101</t>
  </si>
  <si>
    <t>FRS 102</t>
  </si>
  <si>
    <t>FRS 108</t>
  </si>
  <si>
    <t>FRS 110</t>
  </si>
  <si>
    <t>FRS 116</t>
  </si>
  <si>
    <t>FRS 121</t>
  </si>
  <si>
    <t>FRS 127</t>
  </si>
  <si>
    <t>FRS 128</t>
  </si>
  <si>
    <t>FRS 131</t>
  </si>
  <si>
    <t>FRS 132</t>
  </si>
  <si>
    <t>FRS 133</t>
  </si>
  <si>
    <t>FRS 136</t>
  </si>
  <si>
    <t>FRS 138</t>
  </si>
  <si>
    <t>FRS 140</t>
  </si>
  <si>
    <t>Share-based Payments</t>
  </si>
  <si>
    <t>Business Combinations</t>
  </si>
  <si>
    <t>Non-current Assets Held for Sale and Discontinued Operations</t>
  </si>
  <si>
    <t xml:space="preserve">Presentation of Financial Statements </t>
  </si>
  <si>
    <t xml:space="preserve">Inventories </t>
  </si>
  <si>
    <t xml:space="preserve">Accounting Policies, Changes in Estimates and Errors </t>
  </si>
  <si>
    <t xml:space="preserve">Events after the Balance Sheet Date </t>
  </si>
  <si>
    <t>Property, Plant and Equipment</t>
  </si>
  <si>
    <t>The Effects of Changes in Foreign Exchange Rates</t>
  </si>
  <si>
    <t xml:space="preserve">Consolidated and Separate Financial Statements </t>
  </si>
  <si>
    <t>Investments in Associates</t>
  </si>
  <si>
    <t>Interest in Joint Ventures</t>
  </si>
  <si>
    <t>Financial Instruments : Disclosure and Presentation</t>
  </si>
  <si>
    <t xml:space="preserve">Earnings Per Share </t>
  </si>
  <si>
    <t xml:space="preserve">Impairments of Assets </t>
  </si>
  <si>
    <t xml:space="preserve">Intangible Assets </t>
  </si>
  <si>
    <t xml:space="preserve">Investment Property </t>
  </si>
  <si>
    <t>(a)</t>
  </si>
  <si>
    <t>CHANGES IN ACCOUNTING POLICIES (Cont'd)</t>
  </si>
  <si>
    <t>FRS 140: Investment Property</t>
  </si>
  <si>
    <t>The effect to the Group comparative figures on adoption of the above FRSs is as follows:</t>
  </si>
  <si>
    <t>Investment Properties</t>
  </si>
  <si>
    <t>Restated</t>
  </si>
  <si>
    <t>Previously</t>
  </si>
  <si>
    <t>Stated</t>
  </si>
  <si>
    <t>RM'000</t>
  </si>
  <si>
    <t>3)</t>
  </si>
  <si>
    <t>AUDITORS’ REPORT ON PRECEEDING ANNUAL FINANCIAL STATEMENTS</t>
  </si>
  <si>
    <t>The auditors’ report on the financial statements for the year ended 30 June 2006 was not qualified.</t>
  </si>
  <si>
    <t>4)</t>
  </si>
  <si>
    <t>SEGMENTAL INFORMATION</t>
  </si>
  <si>
    <t>Malaysia</t>
  </si>
  <si>
    <t>Singapore</t>
  </si>
  <si>
    <t>Indonesia</t>
  </si>
  <si>
    <t>Thailand</t>
  </si>
  <si>
    <t>Sales</t>
  </si>
  <si>
    <t>Total assets employed</t>
  </si>
  <si>
    <t>UNUSUAL ITEMS DUE TO THEIR NATURE, SIZE OR INCIDENCE</t>
  </si>
  <si>
    <t>5)</t>
  </si>
  <si>
    <t>6)</t>
  </si>
  <si>
    <t xml:space="preserve">CHANGES IN ESTIMATES </t>
  </si>
  <si>
    <t>7)</t>
  </si>
  <si>
    <t xml:space="preserve">COMMENTS ABOUT SEASONAL OR CYCLICAL FACTORS </t>
  </si>
  <si>
    <t>8)</t>
  </si>
  <si>
    <t>9)</t>
  </si>
  <si>
    <t xml:space="preserve">DIVIDENDS PAID </t>
  </si>
  <si>
    <t>CARRYING AMOUNT OF REVALUED ASSETS</t>
  </si>
  <si>
    <t>10)</t>
  </si>
  <si>
    <t xml:space="preserve">DEBT AND EQUITY SECURITIES </t>
  </si>
  <si>
    <t>11)</t>
  </si>
  <si>
    <t>CHANGES IN COMPOSITION OF THE GROUP</t>
  </si>
  <si>
    <t>12)</t>
  </si>
  <si>
    <t xml:space="preserve">CAPITAL COMMITMENTS </t>
  </si>
  <si>
    <t>13)</t>
  </si>
  <si>
    <t xml:space="preserve">CHANGES IN CONTINGENT LIABILITIES AND CONTINGENT ASSETS </t>
  </si>
  <si>
    <t>14)</t>
  </si>
  <si>
    <t>SUBSEQUENT EVENTS</t>
  </si>
  <si>
    <t>15)</t>
  </si>
  <si>
    <t>16)</t>
  </si>
  <si>
    <t xml:space="preserve">PART B – EXPLANATORY NOTES PURSUANT TO APPENDIX 9B OF THE LISTING REQUIREMENTS </t>
  </si>
  <si>
    <t>OF BURSA MALAYSIA SECURITIES BERHAD</t>
  </si>
  <si>
    <t xml:space="preserve">PERFORMANCE REVIEW </t>
  </si>
  <si>
    <t xml:space="preserve">COMMENT ON MATERIAL CHANGE IN PROFIT BEFORE TAXATION </t>
  </si>
  <si>
    <t>17)</t>
  </si>
  <si>
    <t xml:space="preserve">COMMENTARY ON PROSPECTS </t>
  </si>
  <si>
    <t>18)</t>
  </si>
  <si>
    <t>PROFIT FORECAST OR PROFIT GUARANTEE</t>
  </si>
  <si>
    <t>19)</t>
  </si>
  <si>
    <t>INCOME TAX EXPENSE</t>
  </si>
  <si>
    <t>Malaysian income tax</t>
  </si>
  <si>
    <t>Deferred tax</t>
  </si>
  <si>
    <t>Current tax :</t>
  </si>
  <si>
    <t>Total income tax expenses</t>
  </si>
  <si>
    <t>20)</t>
  </si>
  <si>
    <t>SALE OF UNQUOTED INVESTMENTS AND PROPERTIES</t>
  </si>
  <si>
    <t>21)</t>
  </si>
  <si>
    <t>QUOTED SECURITIES</t>
  </si>
  <si>
    <t>22)</t>
  </si>
  <si>
    <t>CORPORATE PROPOSALS</t>
  </si>
  <si>
    <t xml:space="preserve">Status of Corporate Proposals </t>
  </si>
  <si>
    <t>a)</t>
  </si>
  <si>
    <t>b)</t>
  </si>
  <si>
    <t xml:space="preserve">Status of Utilisation of Proceeds </t>
  </si>
  <si>
    <t>Not applicable</t>
  </si>
  <si>
    <t>23)</t>
  </si>
  <si>
    <t xml:space="preserve">GROUP BORROWINGS </t>
  </si>
  <si>
    <t>Short term borrowings</t>
  </si>
  <si>
    <t xml:space="preserve">  Secured</t>
  </si>
  <si>
    <t xml:space="preserve">  Unsecured</t>
  </si>
  <si>
    <t>Long term borrowings</t>
  </si>
  <si>
    <t>As at</t>
  </si>
  <si>
    <t>24)</t>
  </si>
  <si>
    <t>OFF BALANCE SHEET FINANCIAL INSTRUMENTS</t>
  </si>
  <si>
    <t>25)</t>
  </si>
  <si>
    <t>CHANGES IN MATERIAL LITIGATION</t>
  </si>
  <si>
    <t>26)</t>
  </si>
  <si>
    <t>DIVIDEND PAYABLE</t>
  </si>
  <si>
    <t>EARNINGS PER SHARE</t>
  </si>
  <si>
    <t>27)</t>
  </si>
  <si>
    <t>Basic</t>
  </si>
  <si>
    <t>By Order of the Board</t>
  </si>
  <si>
    <t>LIM LAI HUAT</t>
  </si>
  <si>
    <t>Group Managing Director</t>
  </si>
  <si>
    <t>Net profit for the period</t>
  </si>
  <si>
    <t>Net loss for the period</t>
  </si>
  <si>
    <t>Loss before tax</t>
  </si>
  <si>
    <t>28)</t>
  </si>
  <si>
    <t>AUTHORISATION FOR ISSUE</t>
  </si>
  <si>
    <t>FOR THE QUARTER ENDED 31st DECEMBER 2006</t>
  </si>
  <si>
    <t>CURRENT YEAR  QUARTER</t>
  </si>
  <si>
    <t>PRECEDING YEAR  QUARTER</t>
  </si>
  <si>
    <t>CURRENT YEAR  TO DATE</t>
  </si>
  <si>
    <t>PRECEDING YEAR  TO DATE</t>
  </si>
  <si>
    <t>31/12/2006</t>
  </si>
  <si>
    <t>31/12/2005</t>
  </si>
  <si>
    <t>AS AT 31ST DECEMBER 2006</t>
  </si>
  <si>
    <t>At 31ST DECEMBER 2005</t>
  </si>
  <si>
    <t>At 31ST DECEMBER 2006</t>
  </si>
  <si>
    <t>FOR THE QUARTER ENDED 31ST DECEMBER 2006</t>
  </si>
  <si>
    <t>6 MONTHS ENDED</t>
  </si>
  <si>
    <t>As at 31ST DECEMBER 2006</t>
  </si>
  <si>
    <t>As at 31st DECEMBER 2005</t>
  </si>
  <si>
    <t>As At 31 December 2006</t>
  </si>
  <si>
    <t>FOR THE QUARTER ENDED 31st December 2006</t>
  </si>
  <si>
    <t>Date : 16th February 2006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</si>
</sst>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\(#,##0\)"/>
    <numFmt numFmtId="167" formatCode="_(* #,##0.0_);_(* \(#,##0.0\);_(* &quot;-&quot;?_);_(@_)"/>
    <numFmt numFmtId="168" formatCode="_(* #,##0.00000_);_(* \(#,##0.00000\);_(* &quot;-&quot;??_);_(@_)"/>
    <numFmt numFmtId="169" formatCode="_(* #,##0.00000000_);_(* \(#,##0.00000000\);_(* &quot;-&quot;_);_(@_)"/>
    <numFmt numFmtId="170" formatCode="_(* #,##0.000_);_(* \(#,##0.000\);_(* &quot;-&quot;??_);_(@_)"/>
    <numFmt numFmtId="171" formatCode="0.0000"/>
    <numFmt numFmtId="172" formatCode="0.00000"/>
    <numFmt numFmtId="173" formatCode="#,##0.00000;[Red]\(#,##0.00000\)"/>
    <numFmt numFmtId="174" formatCode="_(* #,##0.0000000_);_(* \(#,##0.0000000\);_(* &quot;-&quot;??_);_(@_)"/>
    <numFmt numFmtId="175" formatCode="_(* #,##0.00_);_(* \(#,##0.00\);_(* &quot;-&quot;???????_);_(@_)"/>
    <numFmt numFmtId="176" formatCode="#,##0.0;[Red]\(#,##0.0\)"/>
    <numFmt numFmtId="177" formatCode="#,##0.00;[Red]\(#,##0.00\)"/>
    <numFmt numFmtId="178" formatCode="0.0%"/>
    <numFmt numFmtId="179" formatCode="0.000"/>
    <numFmt numFmtId="180" formatCode="_(* #,##0.00000_);_(* \(#,##0.00000\);_(* &quot;-&quot;?????_);_(@_)"/>
    <numFmt numFmtId="181" formatCode="0.0"/>
    <numFmt numFmtId="182" formatCode="d\-mmm\-yyyy"/>
    <numFmt numFmtId="183" formatCode="dd\-mmm\-yyyy"/>
    <numFmt numFmtId="184" formatCode="0.000000"/>
    <numFmt numFmtId="185" formatCode="_(* #,##0.0000_);_(* \(#,##0.0000\);_(* &quot;-&quot;??_);_(@_)"/>
    <numFmt numFmtId="186" formatCode="_(* #,##0.0_);_(* \(#,##0.0\);_(* &quot;-&quot;_);_(@_)"/>
    <numFmt numFmtId="187" formatCode="_(* #,##0.00_);_(* \(#,##0.00\);_(* &quot;-&quot;_);_(@_)"/>
    <numFmt numFmtId="188" formatCode="_(* #,##0.000_);_(* \(#,##0.000\);_(* &quot;-&quot;_);_(@_)"/>
    <numFmt numFmtId="189" formatCode="_(* #,##0.0000_);_(* \(#,##0.0000\);_(* &quot;-&quot;_);_(@_)"/>
    <numFmt numFmtId="190" formatCode="_(* #,##0.00000_);_(* \(#,##0.00000\);_(* &quot;-&quot;_);_(@_)"/>
    <numFmt numFmtId="191" formatCode="_(* #,##0.000000_);_(* \(#,##0.000000\);_(* &quot;-&quot;_);_(@_)"/>
    <numFmt numFmtId="192" formatCode="_(* #,##0.0000000_);_(* \(#,##0.0000000\);_(* &quot;-&quot;_);_(@_)"/>
    <numFmt numFmtId="193" formatCode="_(* #,##0.0000000_);_(* \(#,##0.0000000\);_(* &quot;-&quot;???????_);_(@_)"/>
    <numFmt numFmtId="194" formatCode="[$-409]h:mm:ss\ AM/PM"/>
    <numFmt numFmtId="195" formatCode="0.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(* #,##0.000_);_(* \(#,##0.000\);_(* &quot;-&quot;???_);_(@_)"/>
  </numFmts>
  <fonts count="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5" fontId="6" fillId="2" borderId="0" xfId="15" applyNumberFormat="1" applyFont="1" applyFill="1" applyAlignment="1">
      <alignment horizontal="center"/>
    </xf>
    <xf numFmtId="165" fontId="0" fillId="2" borderId="0" xfId="15" applyNumberFormat="1" applyFont="1" applyFill="1" applyAlignment="1">
      <alignment/>
    </xf>
    <xf numFmtId="165" fontId="1" fillId="2" borderId="0" xfId="15" applyNumberFormat="1" applyFont="1" applyFill="1" applyAlignment="1">
      <alignment/>
    </xf>
    <xf numFmtId="165" fontId="0" fillId="2" borderId="1" xfId="15" applyNumberFormat="1" applyFont="1" applyFill="1" applyBorder="1" applyAlignment="1">
      <alignment/>
    </xf>
    <xf numFmtId="165" fontId="0" fillId="2" borderId="2" xfId="15" applyNumberFormat="1" applyFont="1" applyFill="1" applyBorder="1" applyAlignment="1">
      <alignment/>
    </xf>
    <xf numFmtId="165" fontId="1" fillId="2" borderId="0" xfId="15" applyNumberFormat="1" applyFont="1" applyFill="1" applyAlignment="1">
      <alignment horizontal="center"/>
    </xf>
    <xf numFmtId="165" fontId="1" fillId="2" borderId="0" xfId="15" applyNumberFormat="1" applyFont="1" applyFill="1" applyAlignment="1" quotePrefix="1">
      <alignment horizontal="center"/>
    </xf>
    <xf numFmtId="165" fontId="0" fillId="2" borderId="3" xfId="15" applyNumberFormat="1" applyFont="1" applyFill="1" applyBorder="1" applyAlignment="1">
      <alignment/>
    </xf>
    <xf numFmtId="165" fontId="0" fillId="2" borderId="4" xfId="15" applyNumberFormat="1" applyFont="1" applyFill="1" applyBorder="1" applyAlignment="1">
      <alignment/>
    </xf>
    <xf numFmtId="165" fontId="0" fillId="2" borderId="5" xfId="15" applyNumberFormat="1" applyFont="1" applyFill="1" applyBorder="1" applyAlignment="1">
      <alignment/>
    </xf>
    <xf numFmtId="185" fontId="0" fillId="2" borderId="4" xfId="15" applyNumberFormat="1" applyFont="1" applyFill="1" applyBorder="1" applyAlignment="1">
      <alignment/>
    </xf>
    <xf numFmtId="165" fontId="0" fillId="2" borderId="0" xfId="15" applyNumberFormat="1" applyFont="1" applyFill="1" applyBorder="1" applyAlignment="1">
      <alignment/>
    </xf>
    <xf numFmtId="165" fontId="0" fillId="2" borderId="6" xfId="15" applyNumberFormat="1" applyFont="1" applyFill="1" applyBorder="1" applyAlignment="1">
      <alignment/>
    </xf>
    <xf numFmtId="43" fontId="0" fillId="2" borderId="0" xfId="15" applyFont="1" applyFill="1" applyAlignment="1">
      <alignment/>
    </xf>
    <xf numFmtId="165" fontId="0" fillId="2" borderId="0" xfId="15" applyNumberFormat="1" applyFont="1" applyFill="1" applyAlignment="1">
      <alignment horizontal="center"/>
    </xf>
    <xf numFmtId="165" fontId="0" fillId="2" borderId="0" xfId="15" applyNumberFormat="1" applyFont="1" applyFill="1" applyAlignment="1">
      <alignment horizontal="right"/>
    </xf>
    <xf numFmtId="165" fontId="1" fillId="2" borderId="0" xfId="15" applyNumberFormat="1" applyFont="1" applyFill="1" applyAlignment="1">
      <alignment horizontal="center" wrapText="1"/>
    </xf>
    <xf numFmtId="43" fontId="0" fillId="0" borderId="0" xfId="15" applyFont="1" applyFill="1" applyAlignment="1">
      <alignment/>
    </xf>
    <xf numFmtId="43" fontId="1" fillId="0" borderId="0" xfId="15" applyFont="1" applyFill="1" applyAlignment="1">
      <alignment/>
    </xf>
    <xf numFmtId="43" fontId="1" fillId="0" borderId="1" xfId="15" applyFont="1" applyFill="1" applyBorder="1" applyAlignment="1">
      <alignment/>
    </xf>
    <xf numFmtId="43" fontId="0" fillId="0" borderId="1" xfId="15" applyFont="1" applyFill="1" applyBorder="1" applyAlignment="1">
      <alignment/>
    </xf>
    <xf numFmtId="43" fontId="1" fillId="0" borderId="2" xfId="15" applyFont="1" applyFill="1" applyBorder="1" applyAlignment="1">
      <alignment/>
    </xf>
    <xf numFmtId="43" fontId="0" fillId="0" borderId="2" xfId="15" applyFont="1" applyFill="1" applyBorder="1" applyAlignment="1">
      <alignment/>
    </xf>
    <xf numFmtId="43" fontId="1" fillId="0" borderId="0" xfId="15" applyFont="1" applyFill="1" applyAlignment="1" quotePrefix="1">
      <alignment/>
    </xf>
    <xf numFmtId="43" fontId="0" fillId="0" borderId="0" xfId="15" applyFont="1" applyFill="1" applyBorder="1" applyAlignment="1">
      <alignment/>
    </xf>
    <xf numFmtId="43" fontId="1" fillId="0" borderId="0" xfId="15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/>
    </xf>
    <xf numFmtId="165" fontId="1" fillId="0" borderId="1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1" fillId="0" borderId="2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 horizontal="center"/>
    </xf>
    <xf numFmtId="165" fontId="0" fillId="0" borderId="4" xfId="15" applyNumberFormat="1" applyFont="1" applyFill="1" applyBorder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165" fontId="0" fillId="0" borderId="5" xfId="15" applyNumberFormat="1" applyFont="1" applyFill="1" applyBorder="1" applyAlignment="1">
      <alignment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3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8" fillId="0" borderId="0" xfId="15" applyNumberFormat="1" applyFont="1" applyAlignment="1">
      <alignment/>
    </xf>
    <xf numFmtId="43" fontId="1" fillId="2" borderId="1" xfId="15" applyFont="1" applyFill="1" applyBorder="1" applyAlignment="1">
      <alignment/>
    </xf>
    <xf numFmtId="43" fontId="1" fillId="2" borderId="2" xfId="15" applyFont="1" applyFill="1" applyBorder="1" applyAlignment="1">
      <alignment/>
    </xf>
    <xf numFmtId="43" fontId="1" fillId="2" borderId="0" xfId="15" applyFont="1" applyFill="1" applyAlignment="1">
      <alignment/>
    </xf>
    <xf numFmtId="43" fontId="1" fillId="2" borderId="0" xfId="15" applyFont="1" applyFill="1" applyAlignment="1">
      <alignment horizontal="center"/>
    </xf>
    <xf numFmtId="43" fontId="1" fillId="2" borderId="0" xfId="15" applyFont="1" applyFill="1" applyAlignment="1">
      <alignment horizontal="center" wrapText="1"/>
    </xf>
    <xf numFmtId="43" fontId="0" fillId="2" borderId="0" xfId="15" applyFont="1" applyFill="1" applyAlignment="1" quotePrefix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 indent="1"/>
    </xf>
    <xf numFmtId="165" fontId="1" fillId="2" borderId="6" xfId="15" applyNumberFormat="1" applyFont="1" applyFill="1" applyBorder="1" applyAlignment="1">
      <alignment horizontal="center"/>
    </xf>
    <xf numFmtId="165" fontId="1" fillId="2" borderId="6" xfId="15" applyNumberFormat="1" applyFont="1" applyFill="1" applyBorder="1" applyAlignment="1">
      <alignment horizontal="center" wrapText="1"/>
    </xf>
    <xf numFmtId="165" fontId="1" fillId="0" borderId="4" xfId="15" applyNumberFormat="1" applyFont="1" applyFill="1" applyBorder="1" applyAlignment="1">
      <alignment/>
    </xf>
    <xf numFmtId="165" fontId="1" fillId="2" borderId="0" xfId="15" applyNumberFormat="1" applyFont="1" applyFill="1" applyBorder="1" applyAlignment="1">
      <alignment horizontal="center"/>
    </xf>
    <xf numFmtId="165" fontId="1" fillId="2" borderId="6" xfId="15" applyNumberFormat="1" applyFont="1" applyFill="1" applyBorder="1" applyAlignment="1">
      <alignment horizontal="center"/>
    </xf>
    <xf numFmtId="165" fontId="1" fillId="0" borderId="0" xfId="15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state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E29">
            <v>2858</v>
          </cell>
        </row>
        <row r="36">
          <cell r="E36">
            <v>-4831</v>
          </cell>
        </row>
        <row r="46">
          <cell r="E46">
            <v>-3029</v>
          </cell>
        </row>
        <row r="57">
          <cell r="E57">
            <v>-4638.47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7">
      <selection activeCell="G28" sqref="G28"/>
    </sheetView>
  </sheetViews>
  <sheetFormatPr defaultColWidth="9.33203125" defaultRowHeight="12.75"/>
  <cols>
    <col min="1" max="1" width="8.16015625" style="14" customWidth="1"/>
    <col min="2" max="2" width="27.5" style="2" customWidth="1"/>
    <col min="3" max="3" width="15.83203125" style="2" customWidth="1"/>
    <col min="4" max="4" width="2.83203125" style="2" customWidth="1"/>
    <col min="5" max="5" width="15.83203125" style="2" customWidth="1"/>
    <col min="6" max="6" width="2.83203125" style="2" customWidth="1"/>
    <col min="7" max="7" width="15.83203125" style="2" customWidth="1"/>
    <col min="8" max="8" width="2.83203125" style="2" customWidth="1"/>
    <col min="9" max="9" width="15.83203125" style="2" customWidth="1"/>
    <col min="10" max="16384" width="9.33203125" style="2" customWidth="1"/>
  </cols>
  <sheetData>
    <row r="1" ht="16.5" customHeight="1">
      <c r="B1" s="3" t="s">
        <v>22</v>
      </c>
    </row>
    <row r="2" ht="12.75">
      <c r="B2" s="3" t="s">
        <v>3</v>
      </c>
    </row>
    <row r="3" ht="12.75">
      <c r="B3" s="3"/>
    </row>
    <row r="4" spans="1:9" ht="12.75">
      <c r="A4" s="50" t="s">
        <v>11</v>
      </c>
      <c r="B4" s="4"/>
      <c r="C4" s="4"/>
      <c r="D4" s="4"/>
      <c r="E4" s="4"/>
      <c r="F4" s="4"/>
      <c r="G4" s="4"/>
      <c r="H4" s="4"/>
      <c r="I4" s="4"/>
    </row>
    <row r="5" spans="1:9" ht="13.5" thickBot="1">
      <c r="A5" s="51" t="s">
        <v>200</v>
      </c>
      <c r="B5" s="5"/>
      <c r="C5" s="5"/>
      <c r="D5" s="5"/>
      <c r="E5" s="5"/>
      <c r="F5" s="5"/>
      <c r="G5" s="5"/>
      <c r="H5" s="5"/>
      <c r="I5" s="5"/>
    </row>
    <row r="8" spans="3:9" ht="12.75">
      <c r="C8" s="61" t="s">
        <v>2</v>
      </c>
      <c r="D8" s="61"/>
      <c r="E8" s="61"/>
      <c r="F8" s="12"/>
      <c r="G8" s="61" t="s">
        <v>1</v>
      </c>
      <c r="H8" s="61"/>
      <c r="I8" s="61"/>
    </row>
    <row r="9" spans="3:9" ht="38.25">
      <c r="C9" s="59" t="s">
        <v>201</v>
      </c>
      <c r="D9" s="58"/>
      <c r="E9" s="59" t="s">
        <v>202</v>
      </c>
      <c r="G9" s="59" t="s">
        <v>203</v>
      </c>
      <c r="H9" s="58"/>
      <c r="I9" s="59" t="s">
        <v>204</v>
      </c>
    </row>
    <row r="10" spans="3:9" ht="12.75">
      <c r="C10" s="7" t="s">
        <v>205</v>
      </c>
      <c r="D10" s="6"/>
      <c r="E10" s="7" t="s">
        <v>206</v>
      </c>
      <c r="G10" s="7" t="str">
        <f>C10</f>
        <v>31/12/2006</v>
      </c>
      <c r="H10" s="6"/>
      <c r="I10" s="7" t="str">
        <f>E10</f>
        <v>31/12/2005</v>
      </c>
    </row>
    <row r="11" spans="3:9" ht="12.75">
      <c r="C11" s="6" t="s">
        <v>26</v>
      </c>
      <c r="D11" s="6"/>
      <c r="E11" s="6" t="s">
        <v>26</v>
      </c>
      <c r="G11" s="6" t="s">
        <v>26</v>
      </c>
      <c r="H11" s="6"/>
      <c r="I11" s="6" t="s">
        <v>26</v>
      </c>
    </row>
    <row r="12" spans="3:9" ht="12.75" hidden="1">
      <c r="C12" s="6"/>
      <c r="D12" s="6"/>
      <c r="E12" s="1" t="s">
        <v>28</v>
      </c>
      <c r="G12" s="6"/>
      <c r="H12" s="6"/>
      <c r="I12" s="1" t="s">
        <v>28</v>
      </c>
    </row>
    <row r="13" ht="12.75">
      <c r="G13" s="12"/>
    </row>
    <row r="14" spans="1:9" ht="12.75" customHeight="1">
      <c r="A14" s="14" t="s">
        <v>8</v>
      </c>
      <c r="C14" s="2">
        <v>22653.543</v>
      </c>
      <c r="E14" s="2">
        <v>24549</v>
      </c>
      <c r="G14" s="2">
        <v>47504.434</v>
      </c>
      <c r="I14" s="2">
        <v>49361</v>
      </c>
    </row>
    <row r="15" ht="12.75" customHeight="1"/>
    <row r="16" spans="1:9" ht="12.75" customHeight="1">
      <c r="A16" s="14" t="s">
        <v>12</v>
      </c>
      <c r="C16" s="12">
        <v>-20096.261</v>
      </c>
      <c r="D16" s="12"/>
      <c r="E16" s="12">
        <f>-25384+2346</f>
        <v>-23038</v>
      </c>
      <c r="F16" s="12"/>
      <c r="G16" s="12">
        <v>-42469.123</v>
      </c>
      <c r="H16" s="12"/>
      <c r="I16" s="12">
        <f>-52231+4652</f>
        <v>-47579</v>
      </c>
    </row>
    <row r="17" spans="3:9" ht="12.75" customHeight="1">
      <c r="C17" s="13"/>
      <c r="D17" s="12"/>
      <c r="E17" s="13"/>
      <c r="F17" s="12"/>
      <c r="G17" s="13"/>
      <c r="H17" s="12"/>
      <c r="I17" s="13"/>
    </row>
    <row r="18" spans="1:9" ht="12.75" customHeight="1">
      <c r="A18" s="14" t="s">
        <v>13</v>
      </c>
      <c r="C18" s="12">
        <f>+C14+C16</f>
        <v>2557.282000000003</v>
      </c>
      <c r="D18" s="12"/>
      <c r="E18" s="12">
        <f>+E14+E16</f>
        <v>1511</v>
      </c>
      <c r="F18" s="12"/>
      <c r="G18" s="12">
        <f>+G14+G16</f>
        <v>5035.3110000000015</v>
      </c>
      <c r="H18" s="12"/>
      <c r="I18" s="12">
        <f>+I14+I16</f>
        <v>1782</v>
      </c>
    </row>
    <row r="19" spans="3:9" ht="12.75" customHeight="1">
      <c r="C19" s="12"/>
      <c r="D19" s="12"/>
      <c r="E19" s="12"/>
      <c r="F19" s="12"/>
      <c r="G19" s="12"/>
      <c r="H19" s="12"/>
      <c r="I19" s="12"/>
    </row>
    <row r="20" spans="1:9" ht="12.75" customHeight="1">
      <c r="A20" s="14" t="s">
        <v>14</v>
      </c>
      <c r="C20" s="12">
        <v>662.977</v>
      </c>
      <c r="D20" s="12"/>
      <c r="E20" s="12">
        <v>212</v>
      </c>
      <c r="F20" s="12"/>
      <c r="G20" s="12">
        <v>1627.506</v>
      </c>
      <c r="H20" s="12"/>
      <c r="I20" s="12">
        <v>422</v>
      </c>
    </row>
    <row r="21" spans="3:9" ht="12.75" customHeight="1">
      <c r="C21" s="12"/>
      <c r="D21" s="12"/>
      <c r="E21" s="12"/>
      <c r="F21" s="12"/>
      <c r="G21" s="12"/>
      <c r="H21" s="12"/>
      <c r="I21" s="12"/>
    </row>
    <row r="22" spans="1:9" ht="12.75" customHeight="1">
      <c r="A22" s="14" t="s">
        <v>15</v>
      </c>
      <c r="C22" s="12">
        <v>-1872.878</v>
      </c>
      <c r="D22" s="12"/>
      <c r="E22" s="12">
        <v>-2346</v>
      </c>
      <c r="F22" s="12"/>
      <c r="G22" s="12">
        <v>-3696.673</v>
      </c>
      <c r="H22" s="12"/>
      <c r="I22" s="12">
        <v>-4652</v>
      </c>
    </row>
    <row r="23" spans="3:9" ht="12.75" customHeight="1">
      <c r="C23" s="12"/>
      <c r="D23" s="12"/>
      <c r="E23" s="12"/>
      <c r="F23" s="12"/>
      <c r="G23" s="12"/>
      <c r="H23" s="12"/>
      <c r="I23" s="12"/>
    </row>
    <row r="24" spans="1:9" ht="12.75" customHeight="1">
      <c r="A24" s="14" t="s">
        <v>0</v>
      </c>
      <c r="C24" s="12">
        <v>-573.603</v>
      </c>
      <c r="D24" s="12"/>
      <c r="E24" s="12">
        <v>-383</v>
      </c>
      <c r="F24" s="12"/>
      <c r="G24" s="12">
        <v>-915.341</v>
      </c>
      <c r="H24" s="12"/>
      <c r="I24" s="12">
        <v>-743</v>
      </c>
    </row>
    <row r="25" spans="3:9" ht="12.75" customHeight="1">
      <c r="C25" s="13"/>
      <c r="D25" s="12"/>
      <c r="E25" s="13"/>
      <c r="F25" s="12"/>
      <c r="G25" s="13"/>
      <c r="H25" s="12"/>
      <c r="I25" s="13"/>
    </row>
    <row r="26" spans="1:9" ht="12.75" customHeight="1">
      <c r="A26" s="52" t="s">
        <v>18</v>
      </c>
      <c r="C26" s="12">
        <f>+C18+C20+C22+C24</f>
        <v>773.7780000000029</v>
      </c>
      <c r="D26" s="12"/>
      <c r="E26" s="12">
        <f>+E18+E20+E22+E24</f>
        <v>-1006</v>
      </c>
      <c r="F26" s="12"/>
      <c r="G26" s="12">
        <f>+G18+G20+G22+G24</f>
        <v>2050.803000000002</v>
      </c>
      <c r="H26" s="12"/>
      <c r="I26" s="12">
        <f>+I18+I20+I22+I24</f>
        <v>-3191</v>
      </c>
    </row>
    <row r="27" spans="1:9" ht="12.75" customHeight="1">
      <c r="A27" s="52"/>
      <c r="C27" s="12"/>
      <c r="D27" s="12"/>
      <c r="E27" s="12"/>
      <c r="F27" s="12"/>
      <c r="G27" s="12"/>
      <c r="H27" s="12"/>
      <c r="I27" s="12"/>
    </row>
    <row r="28" spans="1:9" ht="12.75" customHeight="1">
      <c r="A28" s="14" t="s">
        <v>16</v>
      </c>
      <c r="C28" s="12">
        <v>-100.882</v>
      </c>
      <c r="D28" s="12"/>
      <c r="E28" s="12">
        <v>96</v>
      </c>
      <c r="F28" s="12"/>
      <c r="G28" s="12">
        <v>-197.577864400001</v>
      </c>
      <c r="H28" s="12"/>
      <c r="I28" s="12">
        <v>2</v>
      </c>
    </row>
    <row r="29" spans="3:9" ht="12.75" customHeight="1">
      <c r="C29" s="12"/>
      <c r="D29" s="12"/>
      <c r="E29" s="12"/>
      <c r="F29" s="12"/>
      <c r="G29" s="12"/>
      <c r="H29" s="12"/>
      <c r="I29" s="12"/>
    </row>
    <row r="30" spans="1:9" ht="12.75" customHeight="1" thickBot="1">
      <c r="A30" s="52" t="s">
        <v>17</v>
      </c>
      <c r="C30" s="10">
        <f>+C26+C28</f>
        <v>672.8960000000029</v>
      </c>
      <c r="E30" s="10">
        <f>+E26+E28</f>
        <v>-910</v>
      </c>
      <c r="G30" s="10">
        <f>+G26+G28</f>
        <v>1853.225135600001</v>
      </c>
      <c r="I30" s="10">
        <f>+I26+I28</f>
        <v>-3189</v>
      </c>
    </row>
    <row r="31" ht="12.75" customHeight="1" thickTop="1"/>
    <row r="32" ht="12.75" customHeight="1"/>
    <row r="33" ht="12.75">
      <c r="A33" s="52" t="s">
        <v>19</v>
      </c>
    </row>
    <row r="34" ht="3.75" customHeight="1"/>
    <row r="35" spans="1:9" ht="12.75">
      <c r="A35" s="14" t="s">
        <v>23</v>
      </c>
      <c r="C35" s="14">
        <f>((C30*1000)/41998950)*100</f>
        <v>1.6021733876680317</v>
      </c>
      <c r="E35" s="14">
        <f>(E30*1000)/41998950*100</f>
        <v>-2.166720834687534</v>
      </c>
      <c r="G35" s="14">
        <f>(G30*1000)/41998950*100</f>
        <v>4.412551112825442</v>
      </c>
      <c r="I35" s="14">
        <f>(I30*1000)/41998950*100</f>
        <v>-7.593046969031368</v>
      </c>
    </row>
    <row r="36" spans="1:9" ht="12.75">
      <c r="A36" s="14" t="s">
        <v>20</v>
      </c>
      <c r="C36" s="15" t="s">
        <v>24</v>
      </c>
      <c r="D36" s="15"/>
      <c r="E36" s="15" t="s">
        <v>24</v>
      </c>
      <c r="F36" s="15"/>
      <c r="G36" s="15" t="s">
        <v>24</v>
      </c>
      <c r="H36" s="15"/>
      <c r="I36" s="15" t="s">
        <v>24</v>
      </c>
    </row>
    <row r="37" spans="3:9" ht="12.75">
      <c r="C37" s="15"/>
      <c r="D37" s="15"/>
      <c r="E37" s="15"/>
      <c r="F37" s="15"/>
      <c r="G37" s="15"/>
      <c r="H37" s="15"/>
      <c r="I37" s="15"/>
    </row>
    <row r="38" spans="1:9" ht="12.75">
      <c r="A38" s="14" t="s">
        <v>25</v>
      </c>
      <c r="C38" s="16"/>
      <c r="E38" s="16"/>
      <c r="G38" s="16"/>
      <c r="I38" s="16"/>
    </row>
    <row r="39" spans="3:9" ht="12.75">
      <c r="C39" s="16"/>
      <c r="E39" s="16"/>
      <c r="G39" s="16"/>
      <c r="I39" s="16"/>
    </row>
    <row r="40" spans="1:9" ht="12.75">
      <c r="A40" s="52" t="s">
        <v>21</v>
      </c>
      <c r="C40" s="16">
        <v>0</v>
      </c>
      <c r="E40" s="16">
        <v>0</v>
      </c>
      <c r="G40" s="16">
        <v>0</v>
      </c>
      <c r="I40" s="16">
        <v>0</v>
      </c>
    </row>
  </sheetData>
  <mergeCells count="2">
    <mergeCell ref="C8:E8"/>
    <mergeCell ref="G8:I8"/>
  </mergeCells>
  <printOptions/>
  <pageMargins left="0.5" right="0.23" top="0.55" bottom="0.41" header="0.5" footer="0.5"/>
  <pageSetup horizontalDpi="600" verticalDpi="600" orientation="portrait" paperSize="9" scale="98" r:id="rId4"/>
  <headerFooter alignWithMargins="0">
    <oddFooter>&amp;C- 1 -</oddFooter>
  </headerFooter>
  <drawing r:id="rId3"/>
  <legacyDrawing r:id="rId2"/>
  <oleObjects>
    <oleObject progId="Drawing" shapeId="195328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workbookViewId="0" topLeftCell="A2">
      <selection activeCell="E35" sqref="E35"/>
    </sheetView>
  </sheetViews>
  <sheetFormatPr defaultColWidth="9.33203125" defaultRowHeight="12.75"/>
  <cols>
    <col min="1" max="1" width="5" style="27" customWidth="1"/>
    <col min="2" max="2" width="4.33203125" style="27" customWidth="1"/>
    <col min="3" max="8" width="16" style="27" customWidth="1"/>
    <col min="9" max="9" width="5" style="37" customWidth="1"/>
    <col min="10" max="11" width="11.66015625" style="27" customWidth="1"/>
    <col min="12" max="16384" width="9.33203125" style="27" customWidth="1"/>
  </cols>
  <sheetData>
    <row r="1" ht="20.25" customHeight="1">
      <c r="C1" s="28" t="s">
        <v>22</v>
      </c>
    </row>
    <row r="2" ht="12.75">
      <c r="C2" s="28" t="s">
        <v>3</v>
      </c>
    </row>
    <row r="3" ht="12.75">
      <c r="C3" s="28"/>
    </row>
    <row r="4" spans="1:8" ht="12.75">
      <c r="A4" s="47" t="s">
        <v>151</v>
      </c>
      <c r="B4" s="29"/>
      <c r="C4" s="30"/>
      <c r="D4" s="30"/>
      <c r="E4" s="30"/>
      <c r="F4" s="30"/>
      <c r="G4" s="30"/>
      <c r="H4" s="30"/>
    </row>
    <row r="5" spans="1:8" ht="12.75">
      <c r="A5" s="48" t="s">
        <v>152</v>
      </c>
      <c r="B5" s="38"/>
      <c r="C5" s="37"/>
      <c r="D5" s="37"/>
      <c r="E5" s="37"/>
      <c r="F5" s="37"/>
      <c r="G5" s="37"/>
      <c r="H5" s="37"/>
    </row>
    <row r="6" spans="1:8" ht="13.5" thickBot="1">
      <c r="A6" s="31" t="s">
        <v>210</v>
      </c>
      <c r="B6" s="31"/>
      <c r="C6" s="32"/>
      <c r="D6" s="32"/>
      <c r="E6" s="32"/>
      <c r="F6" s="32"/>
      <c r="G6" s="32"/>
      <c r="H6" s="32"/>
    </row>
    <row r="9" spans="1:2" ht="15">
      <c r="A9" s="28" t="s">
        <v>190</v>
      </c>
      <c r="B9" s="49" t="s">
        <v>189</v>
      </c>
    </row>
    <row r="10" spans="1:8" ht="12.75">
      <c r="A10" s="37"/>
      <c r="B10" s="37"/>
      <c r="C10" s="37"/>
      <c r="D10" s="37"/>
      <c r="E10" s="37"/>
      <c r="F10" s="37"/>
      <c r="G10" s="37"/>
      <c r="H10" s="37"/>
    </row>
    <row r="11" spans="1:8" ht="15">
      <c r="A11" s="37"/>
      <c r="B11" s="38" t="s">
        <v>172</v>
      </c>
      <c r="C11" s="49" t="s">
        <v>191</v>
      </c>
      <c r="D11" s="37"/>
      <c r="E11" s="37"/>
      <c r="F11" s="37"/>
      <c r="G11" s="37"/>
      <c r="H11" s="37"/>
    </row>
    <row r="12" spans="1:8" ht="12.75">
      <c r="A12" s="37"/>
      <c r="B12" s="37"/>
      <c r="C12" s="37"/>
      <c r="D12" s="37"/>
      <c r="E12" s="37"/>
      <c r="F12" s="37"/>
      <c r="G12" s="37"/>
      <c r="H12" s="37"/>
    </row>
    <row r="13" spans="1:8" ht="12.75">
      <c r="A13" s="37"/>
      <c r="B13" s="37"/>
      <c r="C13" s="37"/>
      <c r="D13" s="37"/>
      <c r="E13" s="37"/>
      <c r="F13" s="37"/>
      <c r="G13" s="37"/>
      <c r="H13" s="37"/>
    </row>
    <row r="14" spans="1:8" ht="12.75">
      <c r="A14" s="37"/>
      <c r="B14" s="37"/>
      <c r="C14" s="37"/>
      <c r="D14" s="37"/>
      <c r="E14" s="37"/>
      <c r="F14" s="37"/>
      <c r="G14" s="37"/>
      <c r="H14" s="37"/>
    </row>
    <row r="15" spans="1:8" ht="12.75">
      <c r="A15" s="37"/>
      <c r="B15" s="37"/>
      <c r="C15" s="37"/>
      <c r="D15" s="37"/>
      <c r="E15" s="37"/>
      <c r="F15" s="37"/>
      <c r="G15" s="37"/>
      <c r="H15" s="37"/>
    </row>
    <row r="16" spans="1:8" ht="12.75">
      <c r="A16" s="37"/>
      <c r="B16" s="37"/>
      <c r="C16" s="37"/>
      <c r="D16" s="37"/>
      <c r="E16" s="37"/>
      <c r="F16" s="37"/>
      <c r="G16" s="37"/>
      <c r="H16" s="37"/>
    </row>
    <row r="17" spans="2:3" s="37" customFormat="1" ht="15">
      <c r="B17" s="38" t="s">
        <v>172</v>
      </c>
      <c r="C17" s="49" t="s">
        <v>20</v>
      </c>
    </row>
    <row r="18" s="37" customFormat="1" ht="12.75"/>
    <row r="19" s="37" customFormat="1" ht="12.75"/>
    <row r="20" s="37" customFormat="1" ht="12.75"/>
    <row r="21" s="37" customFormat="1" ht="12.75"/>
    <row r="23" spans="1:2" ht="12.75">
      <c r="A23" s="28" t="s">
        <v>198</v>
      </c>
      <c r="B23" s="28" t="s">
        <v>199</v>
      </c>
    </row>
    <row r="32" ht="12.75">
      <c r="A32" s="36" t="s">
        <v>192</v>
      </c>
    </row>
    <row r="36" ht="12.75">
      <c r="A36" s="27" t="s">
        <v>193</v>
      </c>
    </row>
    <row r="37" ht="12.75">
      <c r="A37" s="27" t="s">
        <v>194</v>
      </c>
    </row>
    <row r="38" ht="12.75">
      <c r="A38" s="27" t="s">
        <v>216</v>
      </c>
    </row>
  </sheetData>
  <printOptions/>
  <pageMargins left="0.75" right="0.65" top="0.5" bottom="0.42" header="0.5" footer="0.49"/>
  <pageSetup horizontalDpi="600" verticalDpi="600" orientation="portrait" paperSize="9" scale="91" r:id="rId4"/>
  <headerFooter alignWithMargins="0">
    <oddFooter>&amp;C- 10 -</oddFooter>
  </headerFooter>
  <drawing r:id="rId3"/>
  <legacyDrawing r:id="rId2"/>
  <oleObjects>
    <oleObject progId="Drawing" shapeId="502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workbookViewId="0" topLeftCell="A2">
      <selection activeCell="E50" sqref="E50"/>
    </sheetView>
  </sheetViews>
  <sheetFormatPr defaultColWidth="9.33203125" defaultRowHeight="12.75"/>
  <cols>
    <col min="1" max="1" width="7.66015625" style="14" customWidth="1"/>
    <col min="2" max="2" width="49.5" style="2" customWidth="1"/>
    <col min="3" max="3" width="15.83203125" style="2" customWidth="1"/>
    <col min="4" max="4" width="2.83203125" style="2" customWidth="1"/>
    <col min="5" max="5" width="15.83203125" style="2" customWidth="1"/>
    <col min="6" max="16384" width="9.33203125" style="2" customWidth="1"/>
  </cols>
  <sheetData>
    <row r="1" ht="16.5" customHeight="1">
      <c r="B1" s="3" t="s">
        <v>22</v>
      </c>
    </row>
    <row r="2" ht="12.75">
      <c r="B2" s="3" t="s">
        <v>3</v>
      </c>
    </row>
    <row r="3" ht="12.75">
      <c r="B3" s="3"/>
    </row>
    <row r="4" spans="1:5" ht="12.75">
      <c r="A4" s="50" t="s">
        <v>29</v>
      </c>
      <c r="B4" s="4"/>
      <c r="C4" s="4"/>
      <c r="D4" s="4"/>
      <c r="E4" s="4"/>
    </row>
    <row r="5" spans="1:5" ht="13.5" thickBot="1">
      <c r="A5" s="51" t="s">
        <v>207</v>
      </c>
      <c r="B5" s="5"/>
      <c r="C5" s="5"/>
      <c r="D5" s="5"/>
      <c r="E5" s="5"/>
    </row>
    <row r="8" spans="1:5" s="6" customFormat="1" ht="12.75">
      <c r="A8" s="53"/>
      <c r="C8" s="6" t="s">
        <v>4</v>
      </c>
      <c r="D8" s="2"/>
      <c r="E8" s="6" t="s">
        <v>4</v>
      </c>
    </row>
    <row r="9" spans="1:5" s="6" customFormat="1" ht="12.75">
      <c r="A9" s="53"/>
      <c r="C9" s="6" t="str">
        <f>+PL!C10</f>
        <v>31/12/2006</v>
      </c>
      <c r="E9" s="7" t="s">
        <v>27</v>
      </c>
    </row>
    <row r="10" spans="1:5" s="6" customFormat="1" ht="12.75">
      <c r="A10" s="53"/>
      <c r="C10" s="6" t="s">
        <v>26</v>
      </c>
      <c r="D10" s="2"/>
      <c r="E10" s="6" t="s">
        <v>26</v>
      </c>
    </row>
    <row r="11" ht="12.75">
      <c r="E11" s="6" t="s">
        <v>28</v>
      </c>
    </row>
    <row r="13" ht="12.75">
      <c r="A13" s="52" t="s">
        <v>33</v>
      </c>
    </row>
    <row r="14" ht="12.75">
      <c r="A14" s="52" t="s">
        <v>34</v>
      </c>
    </row>
    <row r="15" spans="1:5" ht="12.75">
      <c r="A15" s="14" t="s">
        <v>9</v>
      </c>
      <c r="C15" s="2">
        <f>75928.518-6570.5481</f>
        <v>69357.9699</v>
      </c>
      <c r="E15" s="2">
        <v>65597</v>
      </c>
    </row>
    <row r="16" spans="1:5" ht="12.75">
      <c r="A16" s="14" t="s">
        <v>35</v>
      </c>
      <c r="C16" s="2">
        <v>6570.5481</v>
      </c>
      <c r="E16" s="2">
        <v>6886</v>
      </c>
    </row>
    <row r="17" spans="3:5" ht="12.75">
      <c r="C17" s="8">
        <f>+C15+C16</f>
        <v>75928.518</v>
      </c>
      <c r="E17" s="8">
        <f>+E15+E16</f>
        <v>72483</v>
      </c>
    </row>
    <row r="19" ht="12.75">
      <c r="A19" s="52" t="s">
        <v>36</v>
      </c>
    </row>
    <row r="20" spans="1:5" ht="12.75">
      <c r="A20" s="14" t="s">
        <v>10</v>
      </c>
      <c r="C20" s="2">
        <v>18010.353</v>
      </c>
      <c r="E20" s="2">
        <v>19332</v>
      </c>
    </row>
    <row r="21" spans="1:5" ht="12.75">
      <c r="A21" s="14" t="s">
        <v>30</v>
      </c>
      <c r="C21" s="2">
        <v>18021.573</v>
      </c>
      <c r="E21" s="2">
        <v>18343</v>
      </c>
    </row>
    <row r="22" spans="1:5" ht="12.75">
      <c r="A22" s="14" t="s">
        <v>31</v>
      </c>
      <c r="C22" s="2">
        <v>4380.001</v>
      </c>
      <c r="E22" s="2">
        <v>4177</v>
      </c>
    </row>
    <row r="23" spans="1:5" ht="12.75">
      <c r="A23" s="14" t="s">
        <v>37</v>
      </c>
      <c r="C23" s="2">
        <v>492.447</v>
      </c>
      <c r="E23" s="2">
        <v>504</v>
      </c>
    </row>
    <row r="24" spans="1:5" ht="12.75">
      <c r="A24" s="14" t="s">
        <v>38</v>
      </c>
      <c r="C24" s="2">
        <v>2934.902</v>
      </c>
      <c r="E24" s="2">
        <v>5251</v>
      </c>
    </row>
    <row r="25" spans="3:5" ht="12.75">
      <c r="C25" s="8">
        <f>SUM(C20:C24)</f>
        <v>43839.276</v>
      </c>
      <c r="E25" s="8">
        <f>SUM(E20:E24)</f>
        <v>47607</v>
      </c>
    </row>
    <row r="26" spans="1:5" ht="13.5" thickBot="1">
      <c r="A26" s="52" t="s">
        <v>39</v>
      </c>
      <c r="C26" s="9">
        <f>+C25+C17</f>
        <v>119767.794</v>
      </c>
      <c r="E26" s="9">
        <f>+E25+E17</f>
        <v>120090</v>
      </c>
    </row>
    <row r="27" ht="13.5" thickTop="1"/>
    <row r="28" ht="12.75">
      <c r="A28" s="52" t="s">
        <v>40</v>
      </c>
    </row>
    <row r="29" spans="1:5" ht="12.75">
      <c r="A29" s="14" t="s">
        <v>5</v>
      </c>
      <c r="C29" s="2">
        <v>41998.95</v>
      </c>
      <c r="E29" s="2">
        <v>41999</v>
      </c>
    </row>
    <row r="30" spans="1:5" ht="12.75">
      <c r="A30" s="14" t="s">
        <v>6</v>
      </c>
      <c r="C30" s="2">
        <v>9532.232</v>
      </c>
      <c r="E30" s="2">
        <v>9532</v>
      </c>
    </row>
    <row r="31" spans="1:5" ht="12.75">
      <c r="A31" s="14" t="s">
        <v>41</v>
      </c>
      <c r="C31" s="2">
        <v>2373.246</v>
      </c>
      <c r="E31" s="2">
        <v>1799</v>
      </c>
    </row>
    <row r="32" spans="1:5" ht="12.75">
      <c r="A32" s="14" t="s">
        <v>42</v>
      </c>
      <c r="C32" s="2">
        <f>27063.22-2696.219</f>
        <v>24367.001</v>
      </c>
      <c r="E32" s="2">
        <v>22514</v>
      </c>
    </row>
    <row r="33" spans="1:5" ht="12.75">
      <c r="A33" s="52" t="s">
        <v>43</v>
      </c>
      <c r="C33" s="8">
        <f>SUM(C29:C32)</f>
        <v>78271.429</v>
      </c>
      <c r="E33" s="8">
        <f>SUM(E29:E32)</f>
        <v>75844</v>
      </c>
    </row>
    <row r="35" ht="12.75">
      <c r="A35" s="52" t="s">
        <v>44</v>
      </c>
    </row>
    <row r="36" spans="1:5" ht="12.75">
      <c r="A36" s="14" t="s">
        <v>45</v>
      </c>
      <c r="C36" s="2">
        <v>10754.286</v>
      </c>
      <c r="E36" s="2">
        <v>6930</v>
      </c>
    </row>
    <row r="37" spans="1:5" ht="12.75">
      <c r="A37" s="14" t="s">
        <v>46</v>
      </c>
      <c r="C37" s="2">
        <v>5511.244</v>
      </c>
      <c r="E37" s="2">
        <v>5512</v>
      </c>
    </row>
    <row r="38" spans="3:5" ht="12.75">
      <c r="C38" s="8">
        <f>SUM(C36:C37)</f>
        <v>16265.529999999999</v>
      </c>
      <c r="E38" s="8">
        <f>SUM(E36:E37)</f>
        <v>12442</v>
      </c>
    </row>
    <row r="40" ht="12.75">
      <c r="A40" s="52" t="s">
        <v>47</v>
      </c>
    </row>
    <row r="41" spans="1:5" ht="12.75">
      <c r="A41" s="14" t="s">
        <v>45</v>
      </c>
      <c r="C41" s="2">
        <v>11677.866</v>
      </c>
      <c r="E41" s="2">
        <v>15752</v>
      </c>
    </row>
    <row r="42" spans="1:5" ht="12.75">
      <c r="A42" s="14" t="s">
        <v>48</v>
      </c>
      <c r="C42" s="2">
        <v>8736.823</v>
      </c>
      <c r="E42" s="2">
        <v>10795</v>
      </c>
    </row>
    <row r="43" spans="1:5" ht="12.75">
      <c r="A43" s="14" t="s">
        <v>32</v>
      </c>
      <c r="C43" s="2">
        <v>4604.144</v>
      </c>
      <c r="E43" s="2">
        <v>5097</v>
      </c>
    </row>
    <row r="44" spans="1:5" ht="12.75">
      <c r="A44" s="14" t="s">
        <v>51</v>
      </c>
      <c r="C44" s="2">
        <v>211.999424400001</v>
      </c>
      <c r="E44" s="2">
        <v>160</v>
      </c>
    </row>
    <row r="45" spans="3:5" ht="12.75">
      <c r="C45" s="8">
        <f>SUM(C41:C44)</f>
        <v>25230.8324244</v>
      </c>
      <c r="E45" s="8">
        <f>SUM(E41:E44)</f>
        <v>31804</v>
      </c>
    </row>
    <row r="46" spans="1:5" ht="12.75">
      <c r="A46" s="52" t="s">
        <v>49</v>
      </c>
      <c r="C46" s="8">
        <f>+C45+C38</f>
        <v>41496.362424399995</v>
      </c>
      <c r="E46" s="8">
        <f>+E45+E38</f>
        <v>44246</v>
      </c>
    </row>
    <row r="47" spans="1:5" ht="13.5" thickBot="1">
      <c r="A47" s="52" t="s">
        <v>50</v>
      </c>
      <c r="C47" s="10">
        <f>+C46+C33</f>
        <v>119767.7914244</v>
      </c>
      <c r="E47" s="10">
        <f>+E46+E33</f>
        <v>120090</v>
      </c>
    </row>
    <row r="48" ht="13.5" thickTop="1"/>
    <row r="49" ht="12.75">
      <c r="A49" s="14" t="s">
        <v>54</v>
      </c>
    </row>
    <row r="50" spans="1:5" ht="13.5" thickBot="1">
      <c r="A50" s="14" t="s">
        <v>55</v>
      </c>
      <c r="C50" s="11">
        <f>+C33/C29</f>
        <v>1.8636520436820447</v>
      </c>
      <c r="E50" s="11">
        <f>+E33/E29</f>
        <v>1.8058525202981024</v>
      </c>
    </row>
    <row r="51" ht="13.5" thickTop="1"/>
    <row r="57" spans="3:5" ht="12.75">
      <c r="C57" s="3">
        <f>+C47-C26</f>
        <v>-0.002575599995907396</v>
      </c>
      <c r="E57" s="3">
        <f>+E47-E26</f>
        <v>0</v>
      </c>
    </row>
  </sheetData>
  <printOptions/>
  <pageMargins left="0.75" right="0.45" top="0.38" bottom="0.37" header="0.38" footer="0.44"/>
  <pageSetup horizontalDpi="600" verticalDpi="600" orientation="portrait" paperSize="9" r:id="rId4"/>
  <headerFooter alignWithMargins="0">
    <oddFooter>&amp;C- 2 -</oddFooter>
  </headerFooter>
  <drawing r:id="rId3"/>
  <legacyDrawing r:id="rId2"/>
  <oleObjects>
    <oleObject progId="Drawing" shapeId="198828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3">
      <selection activeCell="F27" sqref="F27"/>
    </sheetView>
  </sheetViews>
  <sheetFormatPr defaultColWidth="9.33203125" defaultRowHeight="12.75"/>
  <cols>
    <col min="1" max="1" width="8.16015625" style="14" customWidth="1"/>
    <col min="2" max="2" width="31.66015625" style="2" customWidth="1"/>
    <col min="3" max="7" width="12.33203125" style="2" customWidth="1"/>
    <col min="8" max="8" width="1.66796875" style="2" customWidth="1"/>
    <col min="9" max="9" width="11.5" style="2" customWidth="1"/>
    <col min="10" max="10" width="2.83203125" style="2" customWidth="1"/>
    <col min="11" max="16384" width="9.33203125" style="2" customWidth="1"/>
  </cols>
  <sheetData>
    <row r="1" ht="18" customHeight="1">
      <c r="B1" s="3" t="s">
        <v>22</v>
      </c>
    </row>
    <row r="2" ht="12.75">
      <c r="B2" s="3" t="s">
        <v>3</v>
      </c>
    </row>
    <row r="3" ht="12.75">
      <c r="B3" s="3"/>
    </row>
    <row r="4" spans="1:7" ht="12.75">
      <c r="A4" s="50" t="s">
        <v>52</v>
      </c>
      <c r="B4" s="4"/>
      <c r="C4" s="4"/>
      <c r="D4" s="4"/>
      <c r="E4" s="4"/>
      <c r="F4" s="4"/>
      <c r="G4" s="4"/>
    </row>
    <row r="5" spans="1:7" ht="13.5" thickBot="1">
      <c r="A5" s="51" t="s">
        <v>207</v>
      </c>
      <c r="B5" s="5"/>
      <c r="C5" s="5"/>
      <c r="D5" s="5"/>
      <c r="E5" s="5"/>
      <c r="F5" s="5"/>
      <c r="G5" s="5"/>
    </row>
    <row r="8" spans="1:7" s="17" customFormat="1" ht="38.25">
      <c r="A8" s="54"/>
      <c r="C8" s="17" t="s">
        <v>5</v>
      </c>
      <c r="D8" s="17" t="s">
        <v>6</v>
      </c>
      <c r="E8" s="17" t="s">
        <v>41</v>
      </c>
      <c r="F8" s="17" t="s">
        <v>42</v>
      </c>
      <c r="G8" s="17" t="s">
        <v>7</v>
      </c>
    </row>
    <row r="9" spans="1:7" s="3" customFormat="1" ht="12.75">
      <c r="A9" s="52"/>
      <c r="C9" s="6" t="s">
        <v>26</v>
      </c>
      <c r="D9" s="6" t="s">
        <v>26</v>
      </c>
      <c r="E9" s="6" t="s">
        <v>26</v>
      </c>
      <c r="F9" s="6" t="s">
        <v>26</v>
      </c>
      <c r="G9" s="6" t="s">
        <v>26</v>
      </c>
    </row>
    <row r="11" spans="1:7" ht="12.75">
      <c r="A11" s="52" t="s">
        <v>53</v>
      </c>
      <c r="C11" s="2">
        <v>41999</v>
      </c>
      <c r="D11" s="2">
        <v>9532</v>
      </c>
      <c r="E11" s="2">
        <v>1676</v>
      </c>
      <c r="F11" s="2">
        <v>22659</v>
      </c>
      <c r="G11" s="2">
        <f>SUM(C11:F11)</f>
        <v>75866</v>
      </c>
    </row>
    <row r="13" spans="1:7" ht="12.75">
      <c r="A13" s="14" t="s">
        <v>56</v>
      </c>
      <c r="C13" s="2">
        <v>0</v>
      </c>
      <c r="D13" s="2">
        <v>0</v>
      </c>
      <c r="E13" s="2">
        <v>-40</v>
      </c>
      <c r="F13" s="2">
        <v>0</v>
      </c>
      <c r="G13" s="2">
        <f>SUM(C13:F13)</f>
        <v>-40</v>
      </c>
    </row>
    <row r="15" spans="1:7" ht="12.75">
      <c r="A15" s="14" t="s">
        <v>196</v>
      </c>
      <c r="C15" s="2">
        <v>0</v>
      </c>
      <c r="D15" s="2">
        <v>0</v>
      </c>
      <c r="E15" s="2">
        <v>0</v>
      </c>
      <c r="F15" s="2">
        <v>-3189</v>
      </c>
      <c r="G15" s="2">
        <f>SUM(C15:F15)</f>
        <v>-3189</v>
      </c>
    </row>
    <row r="16" spans="3:7" ht="12.75">
      <c r="C16" s="13"/>
      <c r="D16" s="13"/>
      <c r="E16" s="13"/>
      <c r="F16" s="13"/>
      <c r="G16" s="13"/>
    </row>
    <row r="17" spans="1:7" s="3" customFormat="1" ht="13.5" thickBot="1">
      <c r="A17" s="52" t="s">
        <v>208</v>
      </c>
      <c r="C17" s="10">
        <f>SUM(C11:C16)</f>
        <v>41999</v>
      </c>
      <c r="D17" s="10">
        <f>SUM(D11:D16)</f>
        <v>9532</v>
      </c>
      <c r="E17" s="10">
        <f>SUM(E11:E16)</f>
        <v>1636</v>
      </c>
      <c r="F17" s="10">
        <f>SUM(F11:F16)</f>
        <v>19470</v>
      </c>
      <c r="G17" s="10">
        <f>SUM(G11:G16)</f>
        <v>72637</v>
      </c>
    </row>
    <row r="18" ht="13.5" thickTop="1"/>
    <row r="23" spans="1:7" ht="12.75">
      <c r="A23" s="52" t="s">
        <v>57</v>
      </c>
      <c r="C23" s="2">
        <v>41999</v>
      </c>
      <c r="D23" s="2">
        <v>9532</v>
      </c>
      <c r="E23" s="2">
        <v>1799</v>
      </c>
      <c r="F23" s="2">
        <v>22514</v>
      </c>
      <c r="G23" s="2">
        <f>SUM(C23:F23)</f>
        <v>75844</v>
      </c>
    </row>
    <row r="25" spans="1:7" ht="12.75">
      <c r="A25" s="14" t="s">
        <v>56</v>
      </c>
      <c r="C25" s="2">
        <v>0</v>
      </c>
      <c r="D25" s="2">
        <v>0</v>
      </c>
      <c r="E25" s="3">
        <v>574.246</v>
      </c>
      <c r="F25" s="2">
        <v>0</v>
      </c>
      <c r="G25" s="2">
        <f>SUM(C25:F25)</f>
        <v>574.246</v>
      </c>
    </row>
    <row r="27" spans="1:7" ht="12.75">
      <c r="A27" s="14" t="s">
        <v>195</v>
      </c>
      <c r="C27" s="2">
        <v>0</v>
      </c>
      <c r="D27" s="2">
        <v>0</v>
      </c>
      <c r="E27" s="2">
        <v>0</v>
      </c>
      <c r="F27" s="2">
        <f>SUM(PL!G30)</f>
        <v>1853.225135600001</v>
      </c>
      <c r="G27" s="2">
        <f>SUM(C27:F27)</f>
        <v>1853.225135600001</v>
      </c>
    </row>
    <row r="28" spans="3:7" ht="12.75">
      <c r="C28" s="13"/>
      <c r="D28" s="13"/>
      <c r="E28" s="13"/>
      <c r="F28" s="13"/>
      <c r="G28" s="13"/>
    </row>
    <row r="29" spans="1:7" ht="13.5" thickBot="1">
      <c r="A29" s="52" t="s">
        <v>209</v>
      </c>
      <c r="B29" s="3"/>
      <c r="C29" s="10">
        <f>SUM(C23:C28)</f>
        <v>41999</v>
      </c>
      <c r="D29" s="10">
        <f>SUM(D23:D28)</f>
        <v>9532</v>
      </c>
      <c r="E29" s="10">
        <f>SUM(E23:E28)</f>
        <v>2373.246</v>
      </c>
      <c r="F29" s="10">
        <f>SUM(F23:F28)</f>
        <v>24367.2251356</v>
      </c>
      <c r="G29" s="10">
        <f>SUM(G23:G28)</f>
        <v>78271.4711356</v>
      </c>
    </row>
    <row r="30" ht="13.5" thickTop="1"/>
  </sheetData>
  <printOptions/>
  <pageMargins left="0.53" right="0.23" top="0.48" bottom="0.33" header="0.5" footer="0.5"/>
  <pageSetup horizontalDpi="600" verticalDpi="600" orientation="portrait" paperSize="9" r:id="rId4"/>
  <headerFooter alignWithMargins="0">
    <oddFooter>&amp;C- 3 -</oddFooter>
  </headerFooter>
  <drawing r:id="rId3"/>
  <legacyDrawing r:id="rId2"/>
  <oleObjects>
    <oleObject progId="Drawing" shapeId="217594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2">
      <selection activeCell="E29" sqref="E29"/>
    </sheetView>
  </sheetViews>
  <sheetFormatPr defaultColWidth="9.33203125" defaultRowHeight="12.75"/>
  <cols>
    <col min="1" max="1" width="7.16015625" style="14" customWidth="1"/>
    <col min="2" max="2" width="55" style="2" customWidth="1"/>
    <col min="3" max="3" width="17" style="2" customWidth="1"/>
    <col min="4" max="4" width="3.16015625" style="2" customWidth="1"/>
    <col min="5" max="5" width="16.83203125" style="2" customWidth="1"/>
    <col min="6" max="7" width="2.83203125" style="2" customWidth="1"/>
    <col min="8" max="8" width="14.66015625" style="2" customWidth="1"/>
    <col min="9" max="9" width="3.83203125" style="2" customWidth="1"/>
    <col min="10" max="16384" width="9.33203125" style="2" customWidth="1"/>
  </cols>
  <sheetData>
    <row r="1" ht="20.25" customHeight="1">
      <c r="B1" s="3" t="s">
        <v>22</v>
      </c>
    </row>
    <row r="2" ht="12.75">
      <c r="B2" s="3" t="s">
        <v>3</v>
      </c>
    </row>
    <row r="3" ht="12.75">
      <c r="B3" s="3"/>
    </row>
    <row r="4" spans="1:5" ht="12.75">
      <c r="A4" s="50" t="s">
        <v>58</v>
      </c>
      <c r="B4" s="4"/>
      <c r="C4" s="4"/>
      <c r="D4" s="4"/>
      <c r="E4" s="4"/>
    </row>
    <row r="5" spans="1:5" ht="13.5" thickBot="1">
      <c r="A5" s="51" t="s">
        <v>210</v>
      </c>
      <c r="B5" s="5"/>
      <c r="C5" s="5"/>
      <c r="D5" s="5"/>
      <c r="E5" s="5"/>
    </row>
    <row r="8" spans="3:5" ht="12.75">
      <c r="C8" s="62" t="s">
        <v>211</v>
      </c>
      <c r="D8" s="62"/>
      <c r="E8" s="62"/>
    </row>
    <row r="9" spans="3:5" ht="12.75">
      <c r="C9" s="7" t="s">
        <v>205</v>
      </c>
      <c r="D9" s="7"/>
      <c r="E9" s="7" t="s">
        <v>206</v>
      </c>
    </row>
    <row r="10" spans="3:5" ht="12.75">
      <c r="C10" s="6" t="s">
        <v>26</v>
      </c>
      <c r="D10" s="6"/>
      <c r="E10" s="6" t="s">
        <v>26</v>
      </c>
    </row>
    <row r="12" spans="1:5" ht="12.75">
      <c r="A12" s="14" t="s">
        <v>59</v>
      </c>
      <c r="C12" s="2">
        <f>SUM('[1]Sheet1'!$E$29)</f>
        <v>2858</v>
      </c>
      <c r="E12" s="2">
        <v>-1100</v>
      </c>
    </row>
    <row r="13" spans="1:5" ht="12.75">
      <c r="A13" s="14" t="s">
        <v>60</v>
      </c>
      <c r="C13" s="2">
        <f>SUM('[1]Sheet1'!$E$46)</f>
        <v>-3029</v>
      </c>
      <c r="E13" s="2">
        <v>-3960</v>
      </c>
    </row>
    <row r="14" spans="1:5" ht="12.75">
      <c r="A14" s="14" t="s">
        <v>61</v>
      </c>
      <c r="C14" s="13">
        <f>SUM('[1]Sheet1'!$E$36)</f>
        <v>-4831</v>
      </c>
      <c r="E14" s="13">
        <v>5773</v>
      </c>
    </row>
    <row r="15" spans="1:5" ht="12.75">
      <c r="A15" s="14" t="s">
        <v>62</v>
      </c>
      <c r="C15" s="2">
        <f>SUM(C12:C14)</f>
        <v>-5002</v>
      </c>
      <c r="E15" s="2">
        <f>SUM(E12:E14)</f>
        <v>713</v>
      </c>
    </row>
    <row r="16" spans="1:5" ht="12.75">
      <c r="A16" s="14" t="s">
        <v>63</v>
      </c>
      <c r="C16" s="2">
        <v>-558</v>
      </c>
      <c r="E16" s="2">
        <v>244</v>
      </c>
    </row>
    <row r="17" spans="1:5" ht="12.75">
      <c r="A17" s="14" t="s">
        <v>65</v>
      </c>
      <c r="C17" s="2">
        <v>3856</v>
      </c>
      <c r="E17" s="2">
        <v>1675</v>
      </c>
    </row>
    <row r="18" spans="1:5" ht="13.5" thickBot="1">
      <c r="A18" s="14" t="s">
        <v>64</v>
      </c>
      <c r="C18" s="10">
        <f>SUM(C15:C17)</f>
        <v>-1704</v>
      </c>
      <c r="D18" s="12"/>
      <c r="E18" s="10">
        <f>SUM(E15:E17)</f>
        <v>2632</v>
      </c>
    </row>
    <row r="19" ht="13.5" thickTop="1"/>
    <row r="21" ht="12.75">
      <c r="A21" s="14" t="s">
        <v>66</v>
      </c>
    </row>
    <row r="23" spans="3:5" ht="12.75">
      <c r="C23" s="6" t="s">
        <v>67</v>
      </c>
      <c r="D23" s="15"/>
      <c r="E23" s="6" t="s">
        <v>67</v>
      </c>
    </row>
    <row r="24" spans="1:5" ht="12.75">
      <c r="A24" s="55"/>
      <c r="C24" s="7" t="s">
        <v>205</v>
      </c>
      <c r="D24" s="7"/>
      <c r="E24" s="7" t="s">
        <v>206</v>
      </c>
    </row>
    <row r="25" spans="1:5" ht="12.75">
      <c r="A25" s="55"/>
      <c r="C25" s="6" t="s">
        <v>26</v>
      </c>
      <c r="D25" s="6"/>
      <c r="E25" s="6" t="s">
        <v>26</v>
      </c>
    </row>
    <row r="26" ht="12.75">
      <c r="A26" s="55"/>
    </row>
    <row r="27" spans="1:5" ht="12.75">
      <c r="A27" s="14" t="s">
        <v>68</v>
      </c>
      <c r="C27" s="2">
        <f>+'BS'!C24</f>
        <v>2934.902</v>
      </c>
      <c r="E27" s="2">
        <v>4738</v>
      </c>
    </row>
    <row r="28" spans="1:5" ht="12.75">
      <c r="A28" s="14" t="s">
        <v>69</v>
      </c>
      <c r="C28" s="2">
        <f>SUM('[1]Sheet1'!$E$57)</f>
        <v>-4638.47</v>
      </c>
      <c r="E28" s="2">
        <v>-2106</v>
      </c>
    </row>
    <row r="29" spans="3:5" ht="13.5" thickBot="1">
      <c r="C29" s="10">
        <f>SUM(C27:C28)</f>
        <v>-1703.5680000000002</v>
      </c>
      <c r="D29" s="12"/>
      <c r="E29" s="10">
        <f>SUM(E25:E28)</f>
        <v>2632</v>
      </c>
    </row>
    <row r="30" ht="13.5" thickTop="1"/>
  </sheetData>
  <mergeCells count="1">
    <mergeCell ref="C8:E8"/>
  </mergeCells>
  <printOptions/>
  <pageMargins left="0.75" right="0.23" top="0.5" bottom="1" header="0.5" footer="0.5"/>
  <pageSetup horizontalDpi="600" verticalDpi="600" orientation="portrait" paperSize="9" r:id="rId4"/>
  <headerFooter alignWithMargins="0">
    <oddFooter>&amp;C- 4 -</oddFooter>
  </headerFooter>
  <drawing r:id="rId3"/>
  <legacyDrawing r:id="rId2"/>
  <oleObjects>
    <oleObject progId="Drawing" shapeId="10369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workbookViewId="0" topLeftCell="A31">
      <selection activeCell="A55" sqref="A55"/>
    </sheetView>
  </sheetViews>
  <sheetFormatPr defaultColWidth="9.33203125" defaultRowHeight="12.75"/>
  <cols>
    <col min="1" max="1" width="5" style="18" customWidth="1"/>
    <col min="2" max="2" width="4.33203125" style="18" customWidth="1"/>
    <col min="3" max="3" width="11.33203125" style="18" customWidth="1"/>
    <col min="4" max="4" width="79.33203125" style="18" customWidth="1"/>
    <col min="5" max="5" width="3.16015625" style="25" customWidth="1"/>
    <col min="6" max="6" width="16.83203125" style="25" customWidth="1"/>
    <col min="7" max="7" width="2.83203125" style="25" customWidth="1"/>
    <col min="8" max="8" width="2.83203125" style="18" customWidth="1"/>
    <col min="9" max="9" width="14.66015625" style="18" customWidth="1"/>
    <col min="10" max="10" width="3.83203125" style="18" customWidth="1"/>
    <col min="11" max="16384" width="9.33203125" style="18" customWidth="1"/>
  </cols>
  <sheetData>
    <row r="1" ht="20.25" customHeight="1">
      <c r="C1" s="19" t="s">
        <v>22</v>
      </c>
    </row>
    <row r="2" ht="12.75">
      <c r="C2" s="19" t="s">
        <v>3</v>
      </c>
    </row>
    <row r="3" ht="12.75">
      <c r="C3" s="19"/>
    </row>
    <row r="4" spans="1:4" ht="12.75">
      <c r="A4" s="20" t="s">
        <v>70</v>
      </c>
      <c r="B4" s="20"/>
      <c r="C4" s="21"/>
      <c r="D4" s="21"/>
    </row>
    <row r="5" spans="1:4" ht="13.5" thickBot="1">
      <c r="A5" s="22" t="s">
        <v>210</v>
      </c>
      <c r="B5" s="22"/>
      <c r="C5" s="23"/>
      <c r="D5" s="23"/>
    </row>
    <row r="8" spans="1:7" s="19" customFormat="1" ht="12.75">
      <c r="A8" s="24" t="s">
        <v>72</v>
      </c>
      <c r="B8" s="45" t="s">
        <v>71</v>
      </c>
      <c r="E8" s="26"/>
      <c r="F8" s="26"/>
      <c r="G8" s="26"/>
    </row>
    <row r="20" spans="1:2" ht="12.75">
      <c r="A20" s="19" t="s">
        <v>74</v>
      </c>
      <c r="B20" s="45" t="s">
        <v>73</v>
      </c>
    </row>
    <row r="26" spans="3:4" ht="12.75" customHeight="1">
      <c r="C26" s="56" t="s">
        <v>75</v>
      </c>
      <c r="D26" s="57" t="s">
        <v>92</v>
      </c>
    </row>
    <row r="27" spans="3:4" ht="12.75" customHeight="1">
      <c r="C27" s="56" t="s">
        <v>76</v>
      </c>
      <c r="D27" s="57" t="s">
        <v>93</v>
      </c>
    </row>
    <row r="28" spans="3:4" ht="12.75" customHeight="1">
      <c r="C28" s="56" t="s">
        <v>77</v>
      </c>
      <c r="D28" s="57" t="s">
        <v>94</v>
      </c>
    </row>
    <row r="29" spans="3:4" ht="12.75" customHeight="1">
      <c r="C29" s="56" t="s">
        <v>78</v>
      </c>
      <c r="D29" s="57" t="s">
        <v>95</v>
      </c>
    </row>
    <row r="30" spans="3:4" ht="12.75" customHeight="1">
      <c r="C30" s="56" t="s">
        <v>79</v>
      </c>
      <c r="D30" s="57" t="s">
        <v>96</v>
      </c>
    </row>
    <row r="31" spans="3:4" ht="12.75" customHeight="1">
      <c r="C31" s="56" t="s">
        <v>80</v>
      </c>
      <c r="D31" s="57" t="s">
        <v>97</v>
      </c>
    </row>
    <row r="32" spans="3:4" ht="12.75" customHeight="1">
      <c r="C32" s="56" t="s">
        <v>81</v>
      </c>
      <c r="D32" s="57" t="s">
        <v>98</v>
      </c>
    </row>
    <row r="33" spans="3:4" ht="12.75">
      <c r="C33" s="56" t="s">
        <v>82</v>
      </c>
      <c r="D33" s="57" t="s">
        <v>99</v>
      </c>
    </row>
    <row r="34" spans="3:4" ht="12.75">
      <c r="C34" s="56" t="s">
        <v>83</v>
      </c>
      <c r="D34" s="57" t="s">
        <v>100</v>
      </c>
    </row>
    <row r="35" spans="3:4" ht="12.75">
      <c r="C35" s="56" t="s">
        <v>84</v>
      </c>
      <c r="D35" s="57" t="s">
        <v>101</v>
      </c>
    </row>
    <row r="36" spans="3:4" ht="12.75">
      <c r="C36" s="56" t="s">
        <v>85</v>
      </c>
      <c r="D36" s="57" t="s">
        <v>102</v>
      </c>
    </row>
    <row r="37" spans="3:4" ht="12.75">
      <c r="C37" s="56" t="s">
        <v>86</v>
      </c>
      <c r="D37" s="57" t="s">
        <v>103</v>
      </c>
    </row>
    <row r="38" spans="3:4" ht="12.75">
      <c r="C38" s="56" t="s">
        <v>87</v>
      </c>
      <c r="D38" s="57" t="s">
        <v>104</v>
      </c>
    </row>
    <row r="39" spans="3:4" ht="12.75">
      <c r="C39" s="56" t="s">
        <v>88</v>
      </c>
      <c r="D39" s="57" t="s">
        <v>105</v>
      </c>
    </row>
    <row r="40" spans="3:4" ht="12.75">
      <c r="C40" s="56" t="s">
        <v>89</v>
      </c>
      <c r="D40" s="57" t="s">
        <v>106</v>
      </c>
    </row>
    <row r="41" spans="3:4" ht="12.75">
      <c r="C41" s="56" t="s">
        <v>90</v>
      </c>
      <c r="D41" s="57" t="s">
        <v>107</v>
      </c>
    </row>
    <row r="42" spans="3:4" ht="12.75">
      <c r="C42" s="56" t="s">
        <v>91</v>
      </c>
      <c r="D42" s="57" t="s">
        <v>108</v>
      </c>
    </row>
    <row r="48" spans="2:9" ht="12.75">
      <c r="B48" s="28" t="s">
        <v>109</v>
      </c>
      <c r="C48" s="35" t="s">
        <v>111</v>
      </c>
      <c r="D48" s="27"/>
      <c r="E48" s="27"/>
      <c r="F48" s="27"/>
      <c r="G48" s="27"/>
      <c r="H48" s="27"/>
      <c r="I48" s="27"/>
    </row>
    <row r="49" spans="2:9" ht="12.75">
      <c r="B49" s="27"/>
      <c r="C49" s="27"/>
      <c r="D49" s="27"/>
      <c r="E49" s="27"/>
      <c r="F49" s="27"/>
      <c r="G49" s="27"/>
      <c r="H49" s="27"/>
      <c r="I49" s="27"/>
    </row>
    <row r="50" spans="2:9" ht="12.75">
      <c r="B50" s="27"/>
      <c r="C50" s="27"/>
      <c r="D50" s="27"/>
      <c r="E50" s="27"/>
      <c r="F50" s="27"/>
      <c r="G50" s="27"/>
      <c r="H50" s="27"/>
      <c r="I50" s="27"/>
    </row>
    <row r="51" spans="2:9" ht="12.75">
      <c r="B51" s="27"/>
      <c r="C51" s="27"/>
      <c r="D51" s="27"/>
      <c r="E51" s="27"/>
      <c r="F51" s="27"/>
      <c r="G51" s="27"/>
      <c r="H51" s="27"/>
      <c r="I51" s="27"/>
    </row>
    <row r="52" spans="2:9" ht="12.75">
      <c r="B52" s="27"/>
      <c r="C52" s="27"/>
      <c r="D52" s="27"/>
      <c r="E52" s="27"/>
      <c r="F52" s="27"/>
      <c r="G52" s="27"/>
      <c r="H52" s="27"/>
      <c r="I52" s="27"/>
    </row>
    <row r="53" spans="2:9" ht="12.75">
      <c r="B53" s="27"/>
      <c r="C53" s="27"/>
      <c r="D53" s="27"/>
      <c r="E53" s="27"/>
      <c r="F53" s="27"/>
      <c r="G53" s="27"/>
      <c r="H53" s="27"/>
      <c r="I53" s="27"/>
    </row>
    <row r="54" spans="2:9" ht="12.75">
      <c r="B54" s="27"/>
      <c r="C54" s="27"/>
      <c r="D54" s="27"/>
      <c r="E54" s="27"/>
      <c r="F54" s="27"/>
      <c r="G54" s="27"/>
      <c r="H54" s="27"/>
      <c r="I54" s="27"/>
    </row>
  </sheetData>
  <printOptions/>
  <pageMargins left="0.75" right="0.65" top="0.5" bottom="1" header="0.5" footer="0.5"/>
  <pageSetup horizontalDpi="600" verticalDpi="600" orientation="portrait" paperSize="9" scale="96" r:id="rId4"/>
  <headerFooter alignWithMargins="0">
    <oddFooter>&amp;C- 5 -</oddFooter>
  </headerFooter>
  <colBreaks count="1" manualBreakCount="1">
    <brk id="5" max="45" man="1"/>
  </colBreaks>
  <drawing r:id="rId3"/>
  <legacyDrawing r:id="rId2"/>
  <oleObjects>
    <oleObject progId="Drawing" shapeId="192149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workbookViewId="0" topLeftCell="A6">
      <selection activeCell="H19" sqref="H19"/>
    </sheetView>
  </sheetViews>
  <sheetFormatPr defaultColWidth="9.33203125" defaultRowHeight="12.75"/>
  <cols>
    <col min="1" max="1" width="5" style="27" customWidth="1"/>
    <col min="2" max="2" width="4.33203125" style="27" customWidth="1"/>
    <col min="3" max="9" width="13.83203125" style="27" customWidth="1"/>
    <col min="10" max="10" width="5" style="27" customWidth="1"/>
    <col min="11" max="12" width="11.66015625" style="27" customWidth="1"/>
    <col min="13" max="16384" width="9.33203125" style="27" customWidth="1"/>
  </cols>
  <sheetData>
    <row r="1" ht="20.25" customHeight="1">
      <c r="C1" s="28" t="s">
        <v>22</v>
      </c>
    </row>
    <row r="2" ht="12.75">
      <c r="C2" s="28" t="s">
        <v>3</v>
      </c>
    </row>
    <row r="3" ht="12.75">
      <c r="C3" s="28"/>
    </row>
    <row r="4" spans="1:10" ht="12.75">
      <c r="A4" s="29" t="s">
        <v>70</v>
      </c>
      <c r="B4" s="29"/>
      <c r="C4" s="30"/>
      <c r="D4" s="30"/>
      <c r="E4" s="30"/>
      <c r="F4" s="30"/>
      <c r="G4" s="30"/>
      <c r="H4" s="30"/>
      <c r="I4" s="30"/>
      <c r="J4" s="30"/>
    </row>
    <row r="5" spans="1:10" ht="13.5" thickBot="1">
      <c r="A5" s="31" t="s">
        <v>215</v>
      </c>
      <c r="B5" s="31"/>
      <c r="C5" s="32"/>
      <c r="D5" s="32"/>
      <c r="E5" s="32"/>
      <c r="F5" s="32"/>
      <c r="G5" s="32"/>
      <c r="H5" s="32"/>
      <c r="I5" s="32"/>
      <c r="J5" s="32"/>
    </row>
    <row r="8" spans="1:2" ht="12.75">
      <c r="A8" s="28" t="s">
        <v>74</v>
      </c>
      <c r="B8" s="35" t="s">
        <v>110</v>
      </c>
    </row>
    <row r="11" ht="12.75">
      <c r="B11" s="35" t="s">
        <v>112</v>
      </c>
    </row>
    <row r="13" spans="7:9" ht="12.75">
      <c r="G13" s="33" t="s">
        <v>115</v>
      </c>
      <c r="H13" s="33" t="s">
        <v>91</v>
      </c>
      <c r="I13" s="33" t="s">
        <v>114</v>
      </c>
    </row>
    <row r="14" spans="7:9" ht="12.75">
      <c r="G14" s="33" t="s">
        <v>116</v>
      </c>
      <c r="H14" s="33"/>
      <c r="I14" s="33"/>
    </row>
    <row r="15" spans="7:9" ht="12.75">
      <c r="G15" s="33" t="s">
        <v>117</v>
      </c>
      <c r="H15" s="33" t="s">
        <v>117</v>
      </c>
      <c r="I15" s="33" t="s">
        <v>117</v>
      </c>
    </row>
    <row r="17" ht="12.75">
      <c r="B17" s="28" t="s">
        <v>214</v>
      </c>
    </row>
    <row r="18" spans="2:9" ht="12.75">
      <c r="B18" s="36" t="s">
        <v>9</v>
      </c>
      <c r="G18" s="27">
        <f>SUM('BS'!C17)</f>
        <v>75928.518</v>
      </c>
      <c r="H18" s="27">
        <v>-6570.5481</v>
      </c>
      <c r="I18" s="27">
        <f>SUM(G18:H18)</f>
        <v>69357.9699</v>
      </c>
    </row>
    <row r="19" spans="2:9" ht="13.5" thickBot="1">
      <c r="B19" s="36" t="s">
        <v>113</v>
      </c>
      <c r="G19" s="34">
        <v>0</v>
      </c>
      <c r="H19" s="34">
        <v>6570.5481</v>
      </c>
      <c r="I19" s="34">
        <f>SUM(G19:H19)</f>
        <v>6570.5481</v>
      </c>
    </row>
    <row r="20" ht="13.5" thickTop="1"/>
    <row r="22" spans="1:2" ht="12.75">
      <c r="A22" s="28" t="s">
        <v>118</v>
      </c>
      <c r="B22" s="35" t="s">
        <v>119</v>
      </c>
    </row>
    <row r="24" ht="12.75">
      <c r="B24" s="36" t="s">
        <v>120</v>
      </c>
    </row>
    <row r="27" spans="1:2" ht="12.75">
      <c r="A27" s="28" t="s">
        <v>121</v>
      </c>
      <c r="B27" s="35" t="s">
        <v>122</v>
      </c>
    </row>
    <row r="29" spans="5:9" ht="12.75">
      <c r="E29" s="33" t="s">
        <v>123</v>
      </c>
      <c r="F29" s="33" t="s">
        <v>124</v>
      </c>
      <c r="G29" s="33" t="s">
        <v>125</v>
      </c>
      <c r="H29" s="33" t="s">
        <v>126</v>
      </c>
      <c r="I29" s="33" t="s">
        <v>7</v>
      </c>
    </row>
    <row r="30" spans="2:9" ht="12.75">
      <c r="B30" s="27" t="s">
        <v>18</v>
      </c>
      <c r="E30" s="33" t="s">
        <v>117</v>
      </c>
      <c r="F30" s="33" t="s">
        <v>117</v>
      </c>
      <c r="G30" s="33" t="s">
        <v>117</v>
      </c>
      <c r="H30" s="33" t="s">
        <v>117</v>
      </c>
      <c r="I30" s="33" t="s">
        <v>117</v>
      </c>
    </row>
    <row r="32" ht="12.75">
      <c r="B32" s="28" t="s">
        <v>212</v>
      </c>
    </row>
    <row r="33" spans="2:11" ht="12.75">
      <c r="B33" s="27" t="s">
        <v>127</v>
      </c>
      <c r="E33" s="27">
        <f>12658.218-248</f>
        <v>12410.218</v>
      </c>
      <c r="F33" s="27">
        <v>0</v>
      </c>
      <c r="G33" s="27">
        <v>6050.87</v>
      </c>
      <c r="H33" s="27">
        <v>4192.743</v>
      </c>
      <c r="I33" s="27">
        <f>SUM(E33:H33)</f>
        <v>22653.831</v>
      </c>
      <c r="K33" s="27">
        <f>+I33-PL!C14</f>
        <v>0.2879999999968277</v>
      </c>
    </row>
    <row r="34" spans="2:11" ht="12.75">
      <c r="B34" s="27" t="s">
        <v>18</v>
      </c>
      <c r="E34" s="27">
        <f>369.282-500</f>
        <v>-130.71800000000002</v>
      </c>
      <c r="F34" s="27">
        <v>-6.73</v>
      </c>
      <c r="G34" s="27">
        <v>764.915</v>
      </c>
      <c r="H34" s="27">
        <v>145.89</v>
      </c>
      <c r="I34" s="27">
        <f>SUM(E34:H34)</f>
        <v>773.357</v>
      </c>
      <c r="K34" s="27">
        <f>+I34-PL!C26</f>
        <v>-0.4210000000028913</v>
      </c>
    </row>
    <row r="35" spans="2:11" ht="13.5" thickBot="1">
      <c r="B35" s="27" t="s">
        <v>128</v>
      </c>
      <c r="E35" s="60">
        <v>76272</v>
      </c>
      <c r="F35" s="60">
        <v>792</v>
      </c>
      <c r="G35" s="60">
        <f>18053.973-F35</f>
        <v>17261.973</v>
      </c>
      <c r="H35" s="60">
        <v>25442.317</v>
      </c>
      <c r="I35" s="60">
        <f>SUM(E35:H35)</f>
        <v>119768.29</v>
      </c>
      <c r="K35" s="27">
        <f>+I35-'BS'!C26</f>
        <v>0.4959999999991851</v>
      </c>
    </row>
    <row r="36" ht="13.5" thickTop="1"/>
    <row r="37" ht="12.75">
      <c r="B37" s="28" t="s">
        <v>213</v>
      </c>
    </row>
    <row r="38" spans="2:11" ht="12.75">
      <c r="B38" s="27" t="s">
        <v>127</v>
      </c>
      <c r="E38" s="27">
        <v>39200</v>
      </c>
      <c r="F38" s="27">
        <v>0</v>
      </c>
      <c r="G38" s="27">
        <v>6063</v>
      </c>
      <c r="H38" s="27">
        <v>4098</v>
      </c>
      <c r="I38" s="27">
        <f>SUM(E38:H38)</f>
        <v>49361</v>
      </c>
      <c r="K38" s="27">
        <f>+I38-PL!E14</f>
        <v>24812</v>
      </c>
    </row>
    <row r="39" spans="2:11" ht="12.75">
      <c r="B39" s="27" t="s">
        <v>197</v>
      </c>
      <c r="E39" s="27">
        <v>-2483</v>
      </c>
      <c r="F39" s="27">
        <v>-62</v>
      </c>
      <c r="G39" s="27">
        <v>-439</v>
      </c>
      <c r="H39" s="27">
        <v>-207</v>
      </c>
      <c r="I39" s="27">
        <f>SUM(E39:H39)</f>
        <v>-3191</v>
      </c>
      <c r="K39" s="27">
        <f>+I39-PL!E26</f>
        <v>-2185</v>
      </c>
    </row>
    <row r="40" spans="2:11" ht="13.5" thickBot="1">
      <c r="B40" s="27" t="s">
        <v>128</v>
      </c>
      <c r="E40" s="34">
        <v>94936</v>
      </c>
      <c r="F40" s="34">
        <v>825</v>
      </c>
      <c r="G40" s="34">
        <v>13020</v>
      </c>
      <c r="H40" s="34">
        <v>13984</v>
      </c>
      <c r="I40" s="34">
        <f>SUM(E40:H40)</f>
        <v>122765</v>
      </c>
      <c r="K40" s="27">
        <f>+I40-'BS'!E26</f>
        <v>2675</v>
      </c>
    </row>
    <row r="41" ht="13.5" thickTop="1"/>
    <row r="46" spans="1:2" ht="12.75">
      <c r="A46" s="28" t="s">
        <v>130</v>
      </c>
      <c r="B46" s="35" t="s">
        <v>129</v>
      </c>
    </row>
    <row r="52" spans="1:2" ht="12.75">
      <c r="A52" s="28" t="s">
        <v>131</v>
      </c>
      <c r="B52" s="42" t="s">
        <v>132</v>
      </c>
    </row>
  </sheetData>
  <printOptions/>
  <pageMargins left="0.75" right="0.65" top="0.5" bottom="0.18" header="0.5" footer="0.16"/>
  <pageSetup horizontalDpi="600" verticalDpi="600" orientation="portrait" paperSize="9" scale="91" r:id="rId4"/>
  <headerFooter alignWithMargins="0">
    <oddFooter>&amp;C- 6 -</oddFooter>
  </headerFooter>
  <drawing r:id="rId3"/>
  <legacyDrawing r:id="rId2"/>
  <oleObjects>
    <oleObject progId="Drawing" shapeId="199679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1">
      <selection activeCell="F35" sqref="F35"/>
    </sheetView>
  </sheetViews>
  <sheetFormatPr defaultColWidth="9.33203125" defaultRowHeight="12.75"/>
  <cols>
    <col min="1" max="1" width="5" style="27" customWidth="1"/>
    <col min="2" max="2" width="4.33203125" style="27" customWidth="1"/>
    <col min="3" max="9" width="12" style="27" customWidth="1"/>
    <col min="10" max="10" width="12.33203125" style="27" customWidth="1"/>
    <col min="11" max="11" width="5" style="37" customWidth="1"/>
    <col min="12" max="13" width="11.66015625" style="27" customWidth="1"/>
    <col min="14" max="16384" width="9.33203125" style="27" customWidth="1"/>
  </cols>
  <sheetData>
    <row r="1" ht="20.25" customHeight="1">
      <c r="C1" s="28" t="s">
        <v>22</v>
      </c>
    </row>
    <row r="2" ht="12.75">
      <c r="C2" s="28" t="s">
        <v>3</v>
      </c>
    </row>
    <row r="3" ht="12.75">
      <c r="C3" s="28"/>
    </row>
    <row r="4" spans="1:10" ht="12.75">
      <c r="A4" s="29" t="s">
        <v>70</v>
      </c>
      <c r="B4" s="29"/>
      <c r="C4" s="30"/>
      <c r="D4" s="30"/>
      <c r="E4" s="30"/>
      <c r="F4" s="30"/>
      <c r="G4" s="30"/>
      <c r="H4" s="30"/>
      <c r="I4" s="30"/>
      <c r="J4" s="30"/>
    </row>
    <row r="5" spans="1:10" ht="13.5" thickBot="1">
      <c r="A5" s="31" t="s">
        <v>200</v>
      </c>
      <c r="B5" s="31"/>
      <c r="C5" s="32"/>
      <c r="D5" s="32"/>
      <c r="E5" s="32"/>
      <c r="F5" s="32"/>
      <c r="G5" s="32"/>
      <c r="H5" s="32"/>
      <c r="I5" s="32"/>
      <c r="J5" s="32"/>
    </row>
    <row r="8" spans="1:2" ht="12.75">
      <c r="A8" s="28" t="s">
        <v>133</v>
      </c>
      <c r="B8" s="42" t="s">
        <v>134</v>
      </c>
    </row>
    <row r="13" spans="1:2" ht="12.75">
      <c r="A13" s="28" t="s">
        <v>135</v>
      </c>
      <c r="B13" s="42" t="s">
        <v>137</v>
      </c>
    </row>
    <row r="18" spans="1:2" ht="12.75">
      <c r="A18" s="28" t="s">
        <v>136</v>
      </c>
      <c r="B18" s="42" t="s">
        <v>138</v>
      </c>
    </row>
    <row r="24" spans="1:2" ht="12.75">
      <c r="A24" s="28" t="s">
        <v>139</v>
      </c>
      <c r="B24" s="42" t="s">
        <v>140</v>
      </c>
    </row>
    <row r="35" spans="1:2" ht="12.75">
      <c r="A35" s="28" t="s">
        <v>141</v>
      </c>
      <c r="B35" s="42" t="s">
        <v>142</v>
      </c>
    </row>
    <row r="41" spans="1:2" ht="12.75">
      <c r="A41" s="28" t="s">
        <v>143</v>
      </c>
      <c r="B41" s="42" t="s">
        <v>144</v>
      </c>
    </row>
    <row r="46" spans="1:2" ht="12.75">
      <c r="A46" s="28" t="s">
        <v>145</v>
      </c>
      <c r="B46" s="42" t="s">
        <v>146</v>
      </c>
    </row>
    <row r="53" spans="1:2" ht="12.75">
      <c r="A53" s="28" t="s">
        <v>147</v>
      </c>
      <c r="B53" s="42" t="s">
        <v>148</v>
      </c>
    </row>
  </sheetData>
  <printOptions/>
  <pageMargins left="0.75" right="0.65" top="0.5" bottom="0.18" header="0.5" footer="0.35"/>
  <pageSetup horizontalDpi="600" verticalDpi="600" orientation="portrait" paperSize="9" scale="91" r:id="rId4"/>
  <headerFooter alignWithMargins="0">
    <oddFooter>&amp;C- 7 -</oddFooter>
  </headerFooter>
  <drawing r:id="rId3"/>
  <legacyDrawing r:id="rId2"/>
  <oleObjects>
    <oleObject progId="Drawing" shapeId="208275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00" workbookViewId="0" topLeftCell="A1">
      <selection activeCell="G46" sqref="G46"/>
    </sheetView>
  </sheetViews>
  <sheetFormatPr defaultColWidth="9.33203125" defaultRowHeight="12.75"/>
  <cols>
    <col min="1" max="1" width="5" style="27" customWidth="1"/>
    <col min="2" max="2" width="4.33203125" style="27" customWidth="1"/>
    <col min="3" max="8" width="16" style="27" customWidth="1"/>
    <col min="9" max="9" width="5" style="37" customWidth="1"/>
    <col min="10" max="11" width="11.66015625" style="27" customWidth="1"/>
    <col min="12" max="16384" width="9.33203125" style="27" customWidth="1"/>
  </cols>
  <sheetData>
    <row r="1" ht="20.25" customHeight="1">
      <c r="C1" s="28" t="s">
        <v>22</v>
      </c>
    </row>
    <row r="2" ht="12.75">
      <c r="C2" s="28" t="s">
        <v>3</v>
      </c>
    </row>
    <row r="3" ht="12.75">
      <c r="C3" s="28"/>
    </row>
    <row r="4" spans="1:8" ht="12.75">
      <c r="A4" s="47" t="s">
        <v>151</v>
      </c>
      <c r="B4" s="29"/>
      <c r="C4" s="30"/>
      <c r="D4" s="30"/>
      <c r="E4" s="30"/>
      <c r="F4" s="30"/>
      <c r="G4" s="30"/>
      <c r="H4" s="30"/>
    </row>
    <row r="5" spans="1:8" ht="12.75">
      <c r="A5" s="48" t="s">
        <v>152</v>
      </c>
      <c r="B5" s="38"/>
      <c r="C5" s="37"/>
      <c r="D5" s="37"/>
      <c r="E5" s="37"/>
      <c r="F5" s="37"/>
      <c r="G5" s="37"/>
      <c r="H5" s="37"/>
    </row>
    <row r="6" spans="1:8" ht="13.5" thickBot="1">
      <c r="A6" s="31" t="s">
        <v>210</v>
      </c>
      <c r="B6" s="31"/>
      <c r="C6" s="32"/>
      <c r="D6" s="32"/>
      <c r="E6" s="32"/>
      <c r="F6" s="32"/>
      <c r="G6" s="32"/>
      <c r="H6" s="32"/>
    </row>
    <row r="9" spans="1:2" ht="12.75">
      <c r="A9" s="28" t="s">
        <v>149</v>
      </c>
      <c r="B9" s="35" t="s">
        <v>153</v>
      </c>
    </row>
    <row r="17" spans="1:2" ht="12.75">
      <c r="A17" s="28" t="s">
        <v>150</v>
      </c>
      <c r="B17" s="35" t="s">
        <v>154</v>
      </c>
    </row>
    <row r="24" spans="1:2" ht="12.75">
      <c r="A24" s="28" t="s">
        <v>155</v>
      </c>
      <c r="B24" s="35" t="s">
        <v>156</v>
      </c>
    </row>
    <row r="33" spans="1:2" ht="12.75">
      <c r="A33" s="28" t="s">
        <v>157</v>
      </c>
      <c r="B33" s="35" t="s">
        <v>158</v>
      </c>
    </row>
    <row r="38" spans="1:2" ht="12.75">
      <c r="A38" s="28" t="s">
        <v>159</v>
      </c>
      <c r="B38" s="35" t="s">
        <v>160</v>
      </c>
    </row>
    <row r="40" spans="5:11" ht="12.75">
      <c r="E40" s="63" t="str">
        <f>+PL!C8</f>
        <v>INDIVIDUAL PERIOD</v>
      </c>
      <c r="F40" s="63"/>
      <c r="G40" s="63" t="str">
        <f>+PL!G8</f>
        <v>CUMULATIVE PERIOD</v>
      </c>
      <c r="H40" s="63"/>
      <c r="I40" s="61"/>
      <c r="J40" s="61"/>
      <c r="K40" s="61"/>
    </row>
    <row r="41" spans="5:11" s="28" customFormat="1" ht="12.75">
      <c r="E41" s="63" t="str">
        <f>+PL!C9</f>
        <v>CURRENT YEAR  QUARTER</v>
      </c>
      <c r="F41" s="63"/>
      <c r="G41" s="63" t="str">
        <f>+PL!G9</f>
        <v>CURRENT YEAR  TO DATE</v>
      </c>
      <c r="H41" s="63"/>
      <c r="I41" s="62"/>
      <c r="J41" s="62"/>
      <c r="K41" s="62"/>
    </row>
    <row r="42" spans="5:11" ht="12.75">
      <c r="E42" s="7" t="str">
        <f>+PL!C10</f>
        <v>31/12/2006</v>
      </c>
      <c r="F42" s="7" t="str">
        <f>+PL!E10</f>
        <v>31/12/2005</v>
      </c>
      <c r="G42" s="33" t="str">
        <f>+PL!G10</f>
        <v>31/12/2006</v>
      </c>
      <c r="H42" s="6" t="str">
        <f>+PL!I10</f>
        <v>31/12/2005</v>
      </c>
      <c r="I42" s="7"/>
      <c r="J42" s="6"/>
      <c r="K42" s="7"/>
    </row>
    <row r="43" spans="5:11" ht="12.75">
      <c r="E43" s="7" t="str">
        <f>+PL!C11</f>
        <v>RM '000</v>
      </c>
      <c r="F43" s="7" t="str">
        <f>+PL!E11</f>
        <v>RM '000</v>
      </c>
      <c r="G43" s="33" t="str">
        <f>+PL!G11</f>
        <v>RM '000</v>
      </c>
      <c r="H43" s="6" t="str">
        <f>+PL!I11</f>
        <v>RM '000</v>
      </c>
      <c r="I43" s="6"/>
      <c r="J43" s="6"/>
      <c r="K43" s="6"/>
    </row>
    <row r="45" ht="12.75">
      <c r="B45" s="27" t="s">
        <v>163</v>
      </c>
    </row>
    <row r="46" spans="2:8" ht="12.75">
      <c r="B46" s="27" t="s">
        <v>161</v>
      </c>
      <c r="E46" s="27">
        <v>100.882</v>
      </c>
      <c r="F46" s="27">
        <v>94</v>
      </c>
      <c r="G46" s="27">
        <v>197.578</v>
      </c>
      <c r="H46" s="27">
        <f>+F46</f>
        <v>94</v>
      </c>
    </row>
    <row r="47" spans="2:8" ht="12.75">
      <c r="B47" s="27" t="s">
        <v>162</v>
      </c>
      <c r="E47" s="27">
        <v>0</v>
      </c>
      <c r="F47" s="27">
        <v>0</v>
      </c>
      <c r="G47" s="27">
        <v>0</v>
      </c>
      <c r="H47" s="27">
        <v>0</v>
      </c>
    </row>
    <row r="48" spans="2:8" ht="13.5" thickBot="1">
      <c r="B48" s="27" t="s">
        <v>164</v>
      </c>
      <c r="E48" s="39">
        <f>SUM(E46:E47)</f>
        <v>100.882</v>
      </c>
      <c r="F48" s="39">
        <f>SUM(F46:F47)</f>
        <v>94</v>
      </c>
      <c r="G48" s="39">
        <f>SUM(G46:G47)</f>
        <v>197.578</v>
      </c>
      <c r="H48" s="39">
        <f>SUM(H46:H47)</f>
        <v>94</v>
      </c>
    </row>
    <row r="49" ht="13.5" thickTop="1"/>
    <row r="55" spans="1:2" ht="12.75">
      <c r="A55" s="28" t="s">
        <v>165</v>
      </c>
      <c r="B55" s="35" t="s">
        <v>166</v>
      </c>
    </row>
  </sheetData>
  <mergeCells count="6">
    <mergeCell ref="I40:K40"/>
    <mergeCell ref="I41:K41"/>
    <mergeCell ref="E41:F41"/>
    <mergeCell ref="G41:H41"/>
    <mergeCell ref="E40:F40"/>
    <mergeCell ref="G40:H40"/>
  </mergeCells>
  <printOptions/>
  <pageMargins left="0.75" right="0.65" top="0.5" bottom="0.28" header="0.5" footer="0.35"/>
  <pageSetup horizontalDpi="600" verticalDpi="600" orientation="portrait" paperSize="9" scale="91" r:id="rId4"/>
  <headerFooter alignWithMargins="0">
    <oddFooter>&amp;C- 8 -</oddFooter>
  </headerFooter>
  <drawing r:id="rId3"/>
  <legacyDrawing r:id="rId2"/>
  <oleObjects>
    <oleObject progId="Drawing" shapeId="219935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J74"/>
  <sheetViews>
    <sheetView zoomScaleSheetLayoutView="100" workbookViewId="0" topLeftCell="A1">
      <selection activeCell="G34" sqref="G34"/>
    </sheetView>
  </sheetViews>
  <sheetFormatPr defaultColWidth="9.33203125" defaultRowHeight="12.75"/>
  <cols>
    <col min="1" max="1" width="5" style="18" customWidth="1"/>
    <col min="2" max="2" width="4.33203125" style="27" customWidth="1"/>
    <col min="3" max="8" width="16" style="27" customWidth="1"/>
    <col min="9" max="9" width="5" style="37" customWidth="1"/>
    <col min="10" max="11" width="11.66015625" style="27" customWidth="1"/>
    <col min="12" max="16384" width="9.33203125" style="27" customWidth="1"/>
  </cols>
  <sheetData>
    <row r="1" ht="20.25" customHeight="1">
      <c r="C1" s="28" t="s">
        <v>22</v>
      </c>
    </row>
    <row r="2" ht="12.75">
      <c r="C2" s="28" t="s">
        <v>3</v>
      </c>
    </row>
    <row r="3" ht="12.75">
      <c r="C3" s="28"/>
    </row>
    <row r="4" spans="1:8" ht="12.75">
      <c r="A4" s="40" t="s">
        <v>151</v>
      </c>
      <c r="B4" s="29"/>
      <c r="C4" s="30"/>
      <c r="D4" s="30"/>
      <c r="E4" s="30"/>
      <c r="F4" s="30"/>
      <c r="G4" s="30"/>
      <c r="H4" s="30"/>
    </row>
    <row r="5" spans="1:8" ht="12.75">
      <c r="A5" s="41" t="s">
        <v>152</v>
      </c>
      <c r="B5" s="38"/>
      <c r="C5" s="37"/>
      <c r="D5" s="37"/>
      <c r="E5" s="37"/>
      <c r="F5" s="37"/>
      <c r="G5" s="37"/>
      <c r="H5" s="37"/>
    </row>
    <row r="6" spans="1:8" ht="13.5" thickBot="1">
      <c r="A6" s="22" t="s">
        <v>210</v>
      </c>
      <c r="B6" s="31"/>
      <c r="C6" s="32"/>
      <c r="D6" s="32"/>
      <c r="E6" s="32"/>
      <c r="F6" s="32"/>
      <c r="G6" s="32"/>
      <c r="H6" s="32"/>
    </row>
    <row r="9" spans="1:2" ht="12.75">
      <c r="A9" s="19" t="s">
        <v>167</v>
      </c>
      <c r="B9" s="42" t="s">
        <v>168</v>
      </c>
    </row>
    <row r="15" spans="1:2" ht="12.75">
      <c r="A15" s="19" t="s">
        <v>169</v>
      </c>
      <c r="B15" s="42" t="s">
        <v>170</v>
      </c>
    </row>
    <row r="17" spans="2:3" ht="12.75">
      <c r="B17" s="28" t="s">
        <v>172</v>
      </c>
      <c r="C17" s="42" t="s">
        <v>171</v>
      </c>
    </row>
    <row r="22" spans="2:3" ht="12.75">
      <c r="B22" s="28" t="s">
        <v>173</v>
      </c>
      <c r="C22" s="42" t="s">
        <v>174</v>
      </c>
    </row>
    <row r="24" ht="12.75">
      <c r="C24" s="43" t="s">
        <v>175</v>
      </c>
    </row>
    <row r="27" spans="1:2" ht="12.75">
      <c r="A27" s="19" t="s">
        <v>176</v>
      </c>
      <c r="B27" s="42" t="s">
        <v>177</v>
      </c>
    </row>
    <row r="28" spans="1:8" ht="12.75">
      <c r="A28" s="19"/>
      <c r="B28" s="42"/>
      <c r="G28" s="33" t="s">
        <v>182</v>
      </c>
      <c r="H28" s="33" t="s">
        <v>182</v>
      </c>
    </row>
    <row r="29" spans="1:8" ht="12.75">
      <c r="A29" s="19"/>
      <c r="B29" s="42"/>
      <c r="G29" s="33" t="str">
        <f>+'BS'!C9</f>
        <v>31/12/2006</v>
      </c>
      <c r="H29" s="33" t="str">
        <f>+'BS'!E9</f>
        <v>30/06/2006</v>
      </c>
    </row>
    <row r="30" spans="1:8" ht="12.75">
      <c r="A30" s="19"/>
      <c r="B30" s="42"/>
      <c r="G30" s="33" t="str">
        <f>+'BS'!C10</f>
        <v>RM '000</v>
      </c>
      <c r="H30" s="33" t="str">
        <f>+'BS'!E10</f>
        <v>RM '000</v>
      </c>
    </row>
    <row r="32" ht="12.75">
      <c r="B32" s="42" t="s">
        <v>178</v>
      </c>
    </row>
    <row r="33" spans="2:8" ht="12.75">
      <c r="B33" s="43" t="s">
        <v>179</v>
      </c>
      <c r="G33" s="27">
        <f>+G35-G34</f>
        <v>10613.454</v>
      </c>
      <c r="H33" s="27">
        <v>13270</v>
      </c>
    </row>
    <row r="34" spans="2:8" ht="12.75">
      <c r="B34" s="43" t="s">
        <v>180</v>
      </c>
      <c r="G34" s="27">
        <f>849.412+215</f>
        <v>1064.412</v>
      </c>
      <c r="H34" s="27">
        <v>2482</v>
      </c>
    </row>
    <row r="35" spans="7:10" ht="12.75">
      <c r="G35" s="44">
        <f>+'BS'!C41</f>
        <v>11677.866</v>
      </c>
      <c r="H35" s="44">
        <f>SUM(H33:H34)</f>
        <v>15752</v>
      </c>
      <c r="J35" s="27">
        <f>+H35-'BS'!E41</f>
        <v>0</v>
      </c>
    </row>
    <row r="37" ht="12.75">
      <c r="B37" s="42" t="s">
        <v>181</v>
      </c>
    </row>
    <row r="38" spans="2:8" ht="12.75">
      <c r="B38" s="43" t="s">
        <v>179</v>
      </c>
      <c r="G38" s="27">
        <f>+'BS'!C36</f>
        <v>10754.286</v>
      </c>
      <c r="H38" s="27">
        <v>6930</v>
      </c>
    </row>
    <row r="39" spans="2:8" ht="12.75">
      <c r="B39" s="43" t="s">
        <v>180</v>
      </c>
      <c r="G39" s="27">
        <v>0</v>
      </c>
      <c r="H39" s="27">
        <v>0</v>
      </c>
    </row>
    <row r="40" spans="7:10" ht="12.75">
      <c r="G40" s="44">
        <f>SUM(G38:G39)</f>
        <v>10754.286</v>
      </c>
      <c r="H40" s="44">
        <f>SUM(H38:H39)</f>
        <v>6930</v>
      </c>
      <c r="J40" s="27">
        <f>+'BS'!E36-'n5'!H40</f>
        <v>0</v>
      </c>
    </row>
    <row r="41" spans="2:8" ht="13.5" thickBot="1">
      <c r="B41" s="28" t="s">
        <v>7</v>
      </c>
      <c r="G41" s="39">
        <f>+G40+G35</f>
        <v>22432.152000000002</v>
      </c>
      <c r="H41" s="39">
        <f>+H40+H35</f>
        <v>22682</v>
      </c>
    </row>
    <row r="42" ht="13.5" thickTop="1"/>
    <row r="44" spans="1:2" ht="12.75">
      <c r="A44" s="19" t="s">
        <v>183</v>
      </c>
      <c r="B44" s="42" t="s">
        <v>184</v>
      </c>
    </row>
    <row r="49" spans="1:2" ht="12.75">
      <c r="A49" s="19" t="s">
        <v>185</v>
      </c>
      <c r="B49" s="42" t="s">
        <v>186</v>
      </c>
    </row>
    <row r="50" spans="1:8" ht="12.75">
      <c r="A50" s="25"/>
      <c r="B50" s="37"/>
      <c r="C50" s="37"/>
      <c r="D50" s="37"/>
      <c r="E50" s="37"/>
      <c r="F50" s="37"/>
      <c r="G50" s="37"/>
      <c r="H50" s="37"/>
    </row>
    <row r="51" spans="1:8" ht="12.75">
      <c r="A51" s="25"/>
      <c r="B51" s="37"/>
      <c r="C51" s="37"/>
      <c r="D51" s="37"/>
      <c r="E51" s="37"/>
      <c r="F51" s="37"/>
      <c r="G51" s="37"/>
      <c r="H51" s="37"/>
    </row>
    <row r="52" spans="1:8" ht="12.75">
      <c r="A52" s="25"/>
      <c r="B52" s="37"/>
      <c r="C52" s="37"/>
      <c r="D52" s="37"/>
      <c r="E52" s="37"/>
      <c r="F52" s="37"/>
      <c r="G52" s="37"/>
      <c r="H52" s="37"/>
    </row>
    <row r="53" spans="1:8" ht="12.75">
      <c r="A53" s="25"/>
      <c r="B53" s="37"/>
      <c r="C53" s="37"/>
      <c r="D53" s="37"/>
      <c r="E53" s="37"/>
      <c r="F53" s="37"/>
      <c r="G53" s="37"/>
      <c r="H53" s="37"/>
    </row>
    <row r="54" spans="1:8" ht="12.75">
      <c r="A54" s="25"/>
      <c r="B54" s="37"/>
      <c r="C54" s="37"/>
      <c r="D54" s="37"/>
      <c r="E54" s="37"/>
      <c r="F54" s="37"/>
      <c r="G54" s="37"/>
      <c r="H54" s="37"/>
    </row>
    <row r="55" spans="1:2" ht="15">
      <c r="A55" s="19" t="s">
        <v>187</v>
      </c>
      <c r="B55" s="46" t="s">
        <v>188</v>
      </c>
    </row>
    <row r="56" spans="1:8" ht="12.75">
      <c r="A56" s="25"/>
      <c r="B56" s="37"/>
      <c r="C56" s="37"/>
      <c r="D56" s="37"/>
      <c r="E56" s="37"/>
      <c r="F56" s="37"/>
      <c r="G56" s="37"/>
      <c r="H56" s="37"/>
    </row>
    <row r="57" spans="1:8" ht="12.75">
      <c r="A57" s="25"/>
      <c r="B57" s="37"/>
      <c r="C57" s="37"/>
      <c r="D57" s="37"/>
      <c r="E57" s="37"/>
      <c r="F57" s="37"/>
      <c r="G57" s="37"/>
      <c r="H57" s="37"/>
    </row>
    <row r="58" spans="1:8" ht="12.75">
      <c r="A58" s="25"/>
      <c r="B58" s="37"/>
      <c r="C58" s="37"/>
      <c r="D58" s="37"/>
      <c r="E58" s="37"/>
      <c r="F58" s="37"/>
      <c r="G58" s="37"/>
      <c r="H58" s="37"/>
    </row>
    <row r="59" spans="1:8" ht="12.75">
      <c r="A59" s="25"/>
      <c r="B59" s="37"/>
      <c r="C59" s="37"/>
      <c r="D59" s="37"/>
      <c r="E59" s="37"/>
      <c r="F59" s="37"/>
      <c r="G59" s="37"/>
      <c r="H59" s="37"/>
    </row>
    <row r="60" spans="1:8" ht="12.75">
      <c r="A60" s="25"/>
      <c r="B60" s="37"/>
      <c r="C60" s="37"/>
      <c r="D60" s="37"/>
      <c r="E60" s="37"/>
      <c r="F60" s="37"/>
      <c r="G60" s="37"/>
      <c r="H60" s="37"/>
    </row>
    <row r="74" s="37" customFormat="1" ht="12.75">
      <c r="A74" s="25"/>
    </row>
  </sheetData>
  <printOptions/>
  <pageMargins left="0.75" right="0.65" top="0.5" bottom="0.35" header="0.5" footer="0.35"/>
  <pageSetup horizontalDpi="600" verticalDpi="600" orientation="portrait" paperSize="9" scale="91" r:id="rId4"/>
  <headerFooter alignWithMargins="0">
    <oddFooter>&amp;C- 9 -</oddFooter>
  </headerFooter>
  <drawing r:id="rId3"/>
  <legacyDrawing r:id="rId2"/>
  <oleObjects>
    <oleObject progId="Drawing" shapeId="22907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finance1</cp:lastModifiedBy>
  <cp:lastPrinted>2007-02-15T08:40:32Z</cp:lastPrinted>
  <dcterms:created xsi:type="dcterms:W3CDTF">1999-08-09T06:44:04Z</dcterms:created>
  <dcterms:modified xsi:type="dcterms:W3CDTF">2007-02-15T13:24:35Z</dcterms:modified>
  <cp:category/>
  <cp:version/>
  <cp:contentType/>
  <cp:contentStatus/>
</cp:coreProperties>
</file>